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5480" windowHeight="7815"/>
  </bookViews>
  <sheets>
    <sheet name="5-2,5-3" sheetId="1" r:id="rId1"/>
    <sheet name="5-6,5-9" sheetId="10" r:id="rId2"/>
    <sheet name="5-12,5-13" sheetId="4" r:id="rId3"/>
    <sheet name="5-14" sheetId="5" r:id="rId4"/>
    <sheet name="5-16" sheetId="6" r:id="rId5"/>
    <sheet name="5-17" sheetId="7" r:id="rId6"/>
    <sheet name="5-19,5-20" sheetId="12" r:id="rId7"/>
    <sheet name="5-22" sheetId="9" r:id="rId8"/>
  </sheets>
  <calcPr calcId="125725"/>
</workbook>
</file>

<file path=xl/calcChain.xml><?xml version="1.0" encoding="utf-8"?>
<calcChain xmlns="http://schemas.openxmlformats.org/spreadsheetml/2006/main">
  <c r="I14" i="12"/>
  <c r="K24"/>
  <c r="L24"/>
  <c r="L25" s="1"/>
  <c r="L26" s="1"/>
  <c r="K25"/>
  <c r="K26"/>
  <c r="K14"/>
  <c r="L14"/>
  <c r="K15"/>
  <c r="L15"/>
  <c r="K16"/>
  <c r="L16"/>
  <c r="K17"/>
  <c r="L17"/>
  <c r="K18"/>
  <c r="L18"/>
  <c r="K19"/>
  <c r="L19"/>
  <c r="I24"/>
  <c r="J24" s="1"/>
  <c r="J25" s="1"/>
  <c r="J26" s="1"/>
  <c r="I26"/>
  <c r="I25"/>
  <c r="H25"/>
  <c r="H26"/>
  <c r="H24"/>
  <c r="J14"/>
  <c r="J15" s="1"/>
  <c r="J16" s="1"/>
  <c r="J17" s="1"/>
  <c r="J18" s="1"/>
  <c r="J19" s="1"/>
  <c r="I15"/>
  <c r="I16"/>
  <c r="I17"/>
  <c r="I18"/>
  <c r="I19"/>
  <c r="H17"/>
  <c r="H19"/>
  <c r="H16"/>
  <c r="H18"/>
  <c r="H14"/>
  <c r="H15"/>
  <c r="H4"/>
  <c r="H5"/>
  <c r="H6"/>
  <c r="H7"/>
  <c r="H8"/>
  <c r="H9"/>
  <c r="C10" i="10"/>
  <c r="D10" s="1"/>
  <c r="B17"/>
  <c r="C17"/>
  <c r="B22"/>
  <c r="C5" i="9"/>
  <c r="D5"/>
  <c r="E5" s="1"/>
  <c r="F5" s="1"/>
  <c r="ID9" i="4"/>
  <c r="IC9"/>
  <c r="IB9"/>
  <c r="IA9"/>
  <c r="HZ9"/>
  <c r="HY9"/>
  <c r="HX9"/>
  <c r="HW9"/>
  <c r="HV9"/>
  <c r="HU9"/>
  <c r="HT9"/>
  <c r="HS9"/>
  <c r="HR9"/>
  <c r="HQ9"/>
  <c r="HP9"/>
  <c r="HO9"/>
  <c r="HN9"/>
  <c r="HM9"/>
  <c r="HL9"/>
  <c r="HK9"/>
  <c r="HJ9"/>
  <c r="HI9"/>
  <c r="HH9"/>
  <c r="HG9"/>
  <c r="HF9"/>
  <c r="HE9"/>
  <c r="HD9"/>
  <c r="HC9"/>
  <c r="HB9"/>
  <c r="HA9"/>
  <c r="GZ9"/>
  <c r="GY9"/>
  <c r="GX9"/>
  <c r="GW9"/>
  <c r="GV9"/>
  <c r="GU9"/>
  <c r="GT9"/>
  <c r="GS9"/>
  <c r="GR9"/>
  <c r="GQ9"/>
  <c r="GP9"/>
  <c r="GO9"/>
  <c r="GN9"/>
  <c r="GM9"/>
  <c r="GL9"/>
  <c r="GK9"/>
  <c r="GJ9"/>
  <c r="GI9"/>
  <c r="GH9"/>
  <c r="GG9"/>
  <c r="GF9"/>
  <c r="GE9"/>
  <c r="GD9"/>
  <c r="GC9"/>
  <c r="GB9"/>
  <c r="GA9"/>
  <c r="FZ9"/>
  <c r="FY9"/>
  <c r="FX9"/>
  <c r="FW9"/>
  <c r="FV9"/>
  <c r="FU9"/>
  <c r="FT9"/>
  <c r="FS9"/>
  <c r="FR9"/>
  <c r="FQ9"/>
  <c r="FP9"/>
  <c r="FO9"/>
  <c r="FN9"/>
  <c r="FM9"/>
  <c r="FL9"/>
  <c r="FK9"/>
  <c r="FJ9"/>
  <c r="FI9"/>
  <c r="FH9"/>
  <c r="FG9"/>
  <c r="FF9"/>
  <c r="FE9"/>
  <c r="FD9"/>
  <c r="FC9"/>
  <c r="FB9"/>
  <c r="FA9"/>
  <c r="EZ9"/>
  <c r="EY9"/>
  <c r="EX9"/>
  <c r="EW9"/>
  <c r="EV9"/>
  <c r="EU9"/>
  <c r="ET9"/>
  <c r="ES9"/>
  <c r="ER9"/>
  <c r="EQ9"/>
  <c r="EP9"/>
  <c r="EO9"/>
  <c r="EN9"/>
  <c r="EM9"/>
  <c r="EL9"/>
  <c r="EK9"/>
  <c r="EJ9"/>
  <c r="EI9"/>
  <c r="EH9"/>
  <c r="EG9"/>
  <c r="EF9"/>
  <c r="EE9"/>
  <c r="ED9"/>
  <c r="EC9"/>
  <c r="EB9"/>
  <c r="EA9"/>
  <c r="DZ9"/>
  <c r="DY9"/>
  <c r="DX9"/>
  <c r="DW9"/>
  <c r="DV9"/>
  <c r="DU9"/>
  <c r="DT9"/>
  <c r="DS9"/>
  <c r="DR9"/>
  <c r="DQ9"/>
  <c r="DP9"/>
  <c r="DO9"/>
  <c r="DN9"/>
  <c r="DM9"/>
  <c r="DL9"/>
  <c r="DK9"/>
  <c r="DJ9"/>
  <c r="DI9"/>
  <c r="DH9"/>
  <c r="DG9"/>
  <c r="DF9"/>
  <c r="DE9"/>
  <c r="DD9"/>
  <c r="DC9"/>
  <c r="DB9"/>
  <c r="DA9"/>
  <c r="CZ9"/>
  <c r="CY9"/>
  <c r="CX9"/>
  <c r="CW9"/>
  <c r="CV9"/>
  <c r="CU9"/>
  <c r="CT9"/>
  <c r="CS9"/>
  <c r="CR9"/>
  <c r="CQ9"/>
  <c r="CP9"/>
  <c r="CO9"/>
  <c r="CN9"/>
  <c r="CM9"/>
  <c r="CL9"/>
  <c r="CK9"/>
  <c r="CJ9"/>
  <c r="CI9"/>
  <c r="CH9"/>
  <c r="CG9"/>
  <c r="CF9"/>
  <c r="CE9"/>
  <c r="CD9"/>
  <c r="CC9"/>
  <c r="CB9"/>
  <c r="CA9"/>
  <c r="BZ9"/>
  <c r="BY9"/>
  <c r="BX9"/>
  <c r="BW9"/>
  <c r="BV9"/>
  <c r="BU9"/>
  <c r="BT9"/>
  <c r="BS9"/>
  <c r="BR9"/>
  <c r="BQ9"/>
  <c r="BP9"/>
  <c r="BO9"/>
  <c r="BN9"/>
  <c r="BM9"/>
  <c r="BL9"/>
  <c r="BK9"/>
  <c r="BJ9"/>
  <c r="BI9"/>
  <c r="BH9"/>
  <c r="BG9"/>
  <c r="BF9"/>
  <c r="BE9"/>
  <c r="BD9"/>
  <c r="BC9"/>
  <c r="BB9"/>
  <c r="BA9"/>
  <c r="AZ9"/>
  <c r="AY9"/>
  <c r="AX9"/>
  <c r="AW9"/>
  <c r="AV9"/>
  <c r="AU9"/>
  <c r="AT9"/>
  <c r="AS9"/>
  <c r="AR9"/>
  <c r="AQ9"/>
  <c r="AP9"/>
  <c r="AO9"/>
  <c r="AN9"/>
  <c r="AM9"/>
  <c r="AL9"/>
  <c r="AK9"/>
  <c r="AJ9"/>
  <c r="AI9"/>
  <c r="AH9"/>
  <c r="AG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B9"/>
  <c r="B15" i="5"/>
  <c r="B14"/>
  <c r="B8"/>
  <c r="B7"/>
  <c r="D4" i="7"/>
  <c r="F4"/>
  <c r="D5"/>
  <c r="F5"/>
  <c r="D6"/>
  <c r="F6"/>
  <c r="D7"/>
  <c r="F7"/>
  <c r="D8"/>
  <c r="F8"/>
  <c r="D9"/>
  <c r="F9"/>
  <c r="D10"/>
  <c r="F10"/>
  <c r="D11"/>
  <c r="F11"/>
  <c r="H5" i="6"/>
  <c r="I5"/>
  <c r="H6"/>
  <c r="I6"/>
  <c r="H7"/>
  <c r="I7"/>
  <c r="H8"/>
  <c r="I8"/>
  <c r="H9"/>
  <c r="I9"/>
  <c r="H10"/>
  <c r="I10"/>
  <c r="H11"/>
  <c r="I11"/>
  <c r="H12"/>
  <c r="I12"/>
  <c r="B6" i="4"/>
  <c r="G16" i="1"/>
  <c r="G17" s="1"/>
  <c r="F16"/>
  <c r="F17" s="1"/>
  <c r="E16"/>
  <c r="E17"/>
  <c r="D16"/>
  <c r="D17"/>
  <c r="C16"/>
  <c r="C17"/>
  <c r="B16"/>
  <c r="B17"/>
  <c r="G9"/>
  <c r="G10" s="1"/>
  <c r="F9"/>
  <c r="F10" s="1"/>
  <c r="E9"/>
  <c r="E10" s="1"/>
  <c r="D9"/>
  <c r="D10" s="1"/>
  <c r="C9"/>
  <c r="C10" s="1"/>
  <c r="B9"/>
  <c r="B10" s="1"/>
  <c r="C22" i="10"/>
  <c r="B18" i="1" l="1"/>
  <c r="G5" i="9"/>
  <c r="B6"/>
  <c r="B11" i="1"/>
  <c r="D17" i="10"/>
  <c r="E10"/>
  <c r="D22" l="1"/>
  <c r="E17"/>
  <c r="E22" s="1"/>
  <c r="F10"/>
  <c r="G10" l="1"/>
  <c r="F17"/>
  <c r="F22" s="1"/>
  <c r="G17" l="1"/>
  <c r="H10"/>
  <c r="H17" l="1"/>
  <c r="H22" s="1"/>
  <c r="I10"/>
  <c r="I17" s="1"/>
  <c r="I22" s="1"/>
  <c r="G22"/>
  <c r="B18"/>
  <c r="B23" l="1"/>
</calcChain>
</file>

<file path=xl/sharedStrings.xml><?xml version="1.0" encoding="utf-8"?>
<sst xmlns="http://schemas.openxmlformats.org/spreadsheetml/2006/main" count="193" uniqueCount="93">
  <si>
    <r>
      <t>1</t>
    </r>
    <r>
      <rPr>
        <sz val="10"/>
        <color indexed="8"/>
        <rFont val="ＭＳ Ｐゴシック"/>
        <family val="3"/>
        <charset val="128"/>
      </rPr>
      <t>年目</t>
    </r>
    <rPh sb="1" eb="3">
      <t>ネンメ</t>
    </rPh>
    <phoneticPr fontId="2"/>
  </si>
  <si>
    <r>
      <t>2</t>
    </r>
    <r>
      <rPr>
        <sz val="10"/>
        <color indexed="8"/>
        <rFont val="ＭＳ Ｐゴシック"/>
        <family val="3"/>
        <charset val="128"/>
      </rPr>
      <t>年目</t>
    </r>
    <rPh sb="1" eb="3">
      <t>ネンメ</t>
    </rPh>
    <phoneticPr fontId="2"/>
  </si>
  <si>
    <r>
      <t>3</t>
    </r>
    <r>
      <rPr>
        <sz val="10"/>
        <color indexed="8"/>
        <rFont val="ＭＳ Ｐゴシック"/>
        <family val="3"/>
        <charset val="128"/>
      </rPr>
      <t>年目</t>
    </r>
    <rPh sb="1" eb="3">
      <t>ネンメ</t>
    </rPh>
    <phoneticPr fontId="2"/>
  </si>
  <si>
    <r>
      <t>4</t>
    </r>
    <r>
      <rPr>
        <sz val="10"/>
        <color indexed="8"/>
        <rFont val="ＭＳ Ｐゴシック"/>
        <family val="3"/>
        <charset val="128"/>
      </rPr>
      <t>年目</t>
    </r>
    <rPh sb="1" eb="3">
      <t>ネンメ</t>
    </rPh>
    <phoneticPr fontId="2"/>
  </si>
  <si>
    <r>
      <t>5</t>
    </r>
    <r>
      <rPr>
        <sz val="10"/>
        <color indexed="8"/>
        <rFont val="ＭＳ Ｐゴシック"/>
        <family val="3"/>
        <charset val="128"/>
      </rPr>
      <t>年目</t>
    </r>
    <rPh sb="1" eb="3">
      <t>ネンメ</t>
    </rPh>
    <phoneticPr fontId="2"/>
  </si>
  <si>
    <t>キャッシュフロー</t>
    <phoneticPr fontId="2"/>
  </si>
  <si>
    <t>現在</t>
    <rPh sb="0" eb="2">
      <t>ゲンザイ</t>
    </rPh>
    <phoneticPr fontId="2"/>
  </si>
  <si>
    <t>NPV</t>
    <phoneticPr fontId="2"/>
  </si>
  <si>
    <t>PV</t>
    <phoneticPr fontId="2"/>
  </si>
  <si>
    <t>IRR</t>
    <phoneticPr fontId="2"/>
  </si>
  <si>
    <r>
      <t>プロジェクト</t>
    </r>
    <r>
      <rPr>
        <sz val="10"/>
        <color indexed="8"/>
        <rFont val="Times New Roman"/>
        <family val="1"/>
      </rPr>
      <t>H</t>
    </r>
    <phoneticPr fontId="9"/>
  </si>
  <si>
    <r>
      <t>プロジェクト</t>
    </r>
    <r>
      <rPr>
        <sz val="10"/>
        <color indexed="8"/>
        <rFont val="Times New Roman"/>
        <family val="1"/>
      </rPr>
      <t>G</t>
    </r>
    <phoneticPr fontId="9"/>
  </si>
  <si>
    <r>
      <t>プロジェクト</t>
    </r>
    <r>
      <rPr>
        <sz val="10"/>
        <color indexed="8"/>
        <rFont val="Times New Roman"/>
        <family val="1"/>
      </rPr>
      <t>F</t>
    </r>
    <phoneticPr fontId="9"/>
  </si>
  <si>
    <r>
      <t>プロジェクト</t>
    </r>
    <r>
      <rPr>
        <sz val="10"/>
        <color indexed="8"/>
        <rFont val="Times New Roman"/>
        <family val="1"/>
      </rPr>
      <t>E</t>
    </r>
    <phoneticPr fontId="9"/>
  </si>
  <si>
    <r>
      <t>プロジェクト</t>
    </r>
    <r>
      <rPr>
        <sz val="10"/>
        <color indexed="8"/>
        <rFont val="Times New Roman"/>
        <family val="1"/>
      </rPr>
      <t>D</t>
    </r>
    <phoneticPr fontId="9"/>
  </si>
  <si>
    <r>
      <t>プロジェクト</t>
    </r>
    <r>
      <rPr>
        <sz val="10"/>
        <color indexed="8"/>
        <rFont val="Times New Roman"/>
        <family val="1"/>
      </rPr>
      <t>C</t>
    </r>
    <phoneticPr fontId="9"/>
  </si>
  <si>
    <r>
      <t>プロジェクト</t>
    </r>
    <r>
      <rPr>
        <sz val="10"/>
        <color indexed="8"/>
        <rFont val="Times New Roman"/>
        <family val="1"/>
      </rPr>
      <t>B</t>
    </r>
    <phoneticPr fontId="9"/>
  </si>
  <si>
    <r>
      <t>プロジェクト</t>
    </r>
    <r>
      <rPr>
        <sz val="10"/>
        <color indexed="8"/>
        <rFont val="Times New Roman"/>
        <family val="1"/>
      </rPr>
      <t>A</t>
    </r>
    <phoneticPr fontId="9"/>
  </si>
  <si>
    <t>NPV</t>
    <phoneticPr fontId="9"/>
  </si>
  <si>
    <t>IRR</t>
    <phoneticPr fontId="9"/>
  </si>
  <si>
    <r>
      <t>5</t>
    </r>
    <r>
      <rPr>
        <sz val="10"/>
        <color indexed="8"/>
        <rFont val="ＭＳ Ｐゴシック"/>
        <family val="3"/>
        <charset val="128"/>
      </rPr>
      <t>年目</t>
    </r>
    <rPh sb="1" eb="3">
      <t>ネンメ</t>
    </rPh>
    <phoneticPr fontId="9"/>
  </si>
  <si>
    <r>
      <t>4</t>
    </r>
    <r>
      <rPr>
        <sz val="10"/>
        <color indexed="8"/>
        <rFont val="ＭＳ Ｐゴシック"/>
        <family val="3"/>
        <charset val="128"/>
      </rPr>
      <t>年目</t>
    </r>
    <rPh sb="1" eb="3">
      <t>ネンメ</t>
    </rPh>
    <phoneticPr fontId="9"/>
  </si>
  <si>
    <r>
      <t>3</t>
    </r>
    <r>
      <rPr>
        <sz val="10"/>
        <color indexed="8"/>
        <rFont val="ＭＳ Ｐゴシック"/>
        <family val="3"/>
        <charset val="128"/>
      </rPr>
      <t>年目</t>
    </r>
    <rPh sb="1" eb="3">
      <t>ネンメ</t>
    </rPh>
    <phoneticPr fontId="9"/>
  </si>
  <si>
    <r>
      <t>2</t>
    </r>
    <r>
      <rPr>
        <sz val="10"/>
        <color indexed="8"/>
        <rFont val="ＭＳ Ｐゴシック"/>
        <family val="3"/>
        <charset val="128"/>
      </rPr>
      <t>年目</t>
    </r>
    <rPh sb="1" eb="3">
      <t>ネンメ</t>
    </rPh>
    <phoneticPr fontId="9"/>
  </si>
  <si>
    <r>
      <t>1</t>
    </r>
    <r>
      <rPr>
        <sz val="10"/>
        <color indexed="8"/>
        <rFont val="ＭＳ Ｐゴシック"/>
        <family val="3"/>
        <charset val="128"/>
      </rPr>
      <t>年目</t>
    </r>
    <rPh sb="1" eb="3">
      <t>ネンメ</t>
    </rPh>
    <phoneticPr fontId="9"/>
  </si>
  <si>
    <t>現在</t>
    <rPh sb="0" eb="2">
      <t>ゲンザイ</t>
    </rPh>
    <phoneticPr fontId="9"/>
  </si>
  <si>
    <t>プロジェクト名</t>
    <rPh sb="6" eb="7">
      <t>メイ</t>
    </rPh>
    <phoneticPr fontId="9"/>
  </si>
  <si>
    <t>割引率</t>
    <rPh sb="0" eb="2">
      <t>ワリビキ</t>
    </rPh>
    <rPh sb="2" eb="3">
      <t>リツ</t>
    </rPh>
    <phoneticPr fontId="9"/>
  </si>
  <si>
    <r>
      <t>プロジェクト</t>
    </r>
    <r>
      <rPr>
        <sz val="10"/>
        <color indexed="8"/>
        <rFont val="Times New Roman"/>
        <family val="1"/>
      </rPr>
      <t>A</t>
    </r>
    <phoneticPr fontId="9"/>
  </si>
  <si>
    <r>
      <t>プロジェクト</t>
    </r>
    <r>
      <rPr>
        <sz val="10"/>
        <color indexed="8"/>
        <rFont val="Times New Roman"/>
        <family val="1"/>
      </rPr>
      <t>F</t>
    </r>
    <phoneticPr fontId="9"/>
  </si>
  <si>
    <r>
      <t>プロジェクト</t>
    </r>
    <r>
      <rPr>
        <sz val="10"/>
        <color indexed="8"/>
        <rFont val="Times New Roman"/>
        <family val="1"/>
      </rPr>
      <t>D</t>
    </r>
    <phoneticPr fontId="9"/>
  </si>
  <si>
    <r>
      <t>プロジェクト</t>
    </r>
    <r>
      <rPr>
        <sz val="10"/>
        <color indexed="8"/>
        <rFont val="Times New Roman"/>
        <family val="1"/>
      </rPr>
      <t>E</t>
    </r>
    <phoneticPr fontId="9"/>
  </si>
  <si>
    <r>
      <t>プロジェクト</t>
    </r>
    <r>
      <rPr>
        <sz val="10"/>
        <color indexed="8"/>
        <rFont val="Times New Roman"/>
        <family val="1"/>
      </rPr>
      <t>C</t>
    </r>
    <phoneticPr fontId="9"/>
  </si>
  <si>
    <r>
      <t>プロジェクト</t>
    </r>
    <r>
      <rPr>
        <sz val="10"/>
        <color indexed="8"/>
        <rFont val="Times New Roman"/>
        <family val="1"/>
      </rPr>
      <t>G</t>
    </r>
    <phoneticPr fontId="9"/>
  </si>
  <si>
    <r>
      <t>プロジェクト</t>
    </r>
    <r>
      <rPr>
        <sz val="10"/>
        <color indexed="8"/>
        <rFont val="Times New Roman"/>
        <family val="1"/>
      </rPr>
      <t>B</t>
    </r>
    <phoneticPr fontId="9"/>
  </si>
  <si>
    <r>
      <t>プロジェクト</t>
    </r>
    <r>
      <rPr>
        <sz val="10"/>
        <color indexed="8"/>
        <rFont val="Times New Roman"/>
        <family val="1"/>
      </rPr>
      <t>H</t>
    </r>
    <phoneticPr fontId="9"/>
  </si>
  <si>
    <t>初期投資額</t>
    <rPh sb="0" eb="2">
      <t>ショキ</t>
    </rPh>
    <rPh sb="2" eb="4">
      <t>トウシ</t>
    </rPh>
    <rPh sb="4" eb="5">
      <t>ガク</t>
    </rPh>
    <phoneticPr fontId="9"/>
  </si>
  <si>
    <r>
      <t>NPV</t>
    </r>
    <r>
      <rPr>
        <sz val="10"/>
        <color indexed="8"/>
        <rFont val="ＭＳ Ｐ明朝"/>
        <family val="1"/>
        <charset val="128"/>
      </rPr>
      <t>累計額</t>
    </r>
    <rPh sb="3" eb="5">
      <t>ルイケイ</t>
    </rPh>
    <rPh sb="5" eb="6">
      <t>ガク</t>
    </rPh>
    <phoneticPr fontId="9"/>
  </si>
  <si>
    <t>NPV</t>
    <phoneticPr fontId="9"/>
  </si>
  <si>
    <t>IRR</t>
    <phoneticPr fontId="9"/>
  </si>
  <si>
    <t>NPV</t>
    <phoneticPr fontId="2"/>
  </si>
  <si>
    <t>IRR</t>
    <phoneticPr fontId="2"/>
  </si>
  <si>
    <r>
      <rPr>
        <sz val="10"/>
        <color indexed="8"/>
        <rFont val="ＭＳ Ｐ明朝"/>
        <family val="1"/>
        <charset val="128"/>
      </rPr>
      <t>現在</t>
    </r>
    <rPh sb="0" eb="2">
      <t>ゲンザイ</t>
    </rPh>
    <phoneticPr fontId="2"/>
  </si>
  <si>
    <r>
      <rPr>
        <sz val="10"/>
        <color indexed="8"/>
        <rFont val="ＭＳ Ｐ明朝"/>
        <family val="1"/>
        <charset val="128"/>
      </rPr>
      <t>割引率</t>
    </r>
    <rPh sb="0" eb="2">
      <t>ワリビキ</t>
    </rPh>
    <rPh sb="2" eb="3">
      <t>リツ</t>
    </rPh>
    <phoneticPr fontId="2"/>
  </si>
  <si>
    <r>
      <rPr>
        <sz val="10"/>
        <color indexed="8"/>
        <rFont val="ＭＳ Ｐ明朝"/>
        <family val="1"/>
        <charset val="128"/>
      </rPr>
      <t>プロジェクト</t>
    </r>
    <r>
      <rPr>
        <sz val="10"/>
        <color indexed="8"/>
        <rFont val="Times New Roman"/>
        <family val="1"/>
      </rPr>
      <t>A</t>
    </r>
    <phoneticPr fontId="2"/>
  </si>
  <si>
    <r>
      <rPr>
        <sz val="10"/>
        <color indexed="8"/>
        <rFont val="ＭＳ Ｐ明朝"/>
        <family val="1"/>
        <charset val="128"/>
      </rPr>
      <t>キャッシュフロー</t>
    </r>
    <phoneticPr fontId="2"/>
  </si>
  <si>
    <r>
      <rPr>
        <sz val="10"/>
        <color indexed="8"/>
        <rFont val="ＭＳ Ｐ明朝"/>
        <family val="1"/>
        <charset val="128"/>
      </rPr>
      <t>プロジェクト</t>
    </r>
    <r>
      <rPr>
        <sz val="10"/>
        <color indexed="8"/>
        <rFont val="Times New Roman"/>
        <family val="1"/>
      </rPr>
      <t>B</t>
    </r>
    <phoneticPr fontId="2"/>
  </si>
  <si>
    <t>初期投資累計額</t>
    <rPh sb="0" eb="2">
      <t>ショキ</t>
    </rPh>
    <rPh sb="2" eb="4">
      <t>トウシ</t>
    </rPh>
    <rPh sb="4" eb="6">
      <t>ルイケイ</t>
    </rPh>
    <rPh sb="6" eb="7">
      <t>ガク</t>
    </rPh>
    <phoneticPr fontId="9"/>
  </si>
  <si>
    <t>割引率</t>
    <rPh sb="0" eb="2">
      <t>ワリビキ</t>
    </rPh>
    <rPh sb="2" eb="3">
      <t>リツ</t>
    </rPh>
    <phoneticPr fontId="2"/>
  </si>
  <si>
    <t>NPV</t>
    <phoneticPr fontId="2"/>
  </si>
  <si>
    <t>投資回収額</t>
    <rPh sb="0" eb="2">
      <t>トウシ</t>
    </rPh>
    <rPh sb="2" eb="4">
      <t>カイシュウ</t>
    </rPh>
    <rPh sb="4" eb="5">
      <t>ガク</t>
    </rPh>
    <phoneticPr fontId="2"/>
  </si>
  <si>
    <t>回収期間</t>
    <rPh sb="0" eb="2">
      <t>カイシュウ</t>
    </rPh>
    <rPh sb="2" eb="4">
      <t>キカン</t>
    </rPh>
    <phoneticPr fontId="2"/>
  </si>
  <si>
    <r>
      <t>7</t>
    </r>
    <r>
      <rPr>
        <sz val="10"/>
        <rFont val="ＭＳ Ｐゴシック"/>
        <family val="3"/>
        <charset val="128"/>
      </rPr>
      <t>年目</t>
    </r>
    <rPh sb="1" eb="3">
      <t>ネンメ</t>
    </rPh>
    <phoneticPr fontId="9"/>
  </si>
  <si>
    <r>
      <t>6</t>
    </r>
    <r>
      <rPr>
        <sz val="10"/>
        <rFont val="ＭＳ Ｐゴシック"/>
        <family val="3"/>
        <charset val="128"/>
      </rPr>
      <t>年目</t>
    </r>
    <rPh sb="1" eb="3">
      <t>ネンメ</t>
    </rPh>
    <phoneticPr fontId="9"/>
  </si>
  <si>
    <r>
      <t>5</t>
    </r>
    <r>
      <rPr>
        <sz val="10"/>
        <rFont val="ＭＳ Ｐゴシック"/>
        <family val="3"/>
        <charset val="128"/>
      </rPr>
      <t>年目</t>
    </r>
    <rPh sb="1" eb="3">
      <t>ネンメ</t>
    </rPh>
    <phoneticPr fontId="9"/>
  </si>
  <si>
    <r>
      <t>4</t>
    </r>
    <r>
      <rPr>
        <sz val="10"/>
        <rFont val="ＭＳ Ｐゴシック"/>
        <family val="3"/>
        <charset val="128"/>
      </rPr>
      <t>年目</t>
    </r>
    <rPh sb="1" eb="3">
      <t>ネンメ</t>
    </rPh>
    <phoneticPr fontId="9"/>
  </si>
  <si>
    <r>
      <t>3</t>
    </r>
    <r>
      <rPr>
        <sz val="10"/>
        <rFont val="ＭＳ Ｐゴシック"/>
        <family val="3"/>
        <charset val="128"/>
      </rPr>
      <t>年目</t>
    </r>
    <rPh sb="1" eb="3">
      <t>ネンメ</t>
    </rPh>
    <phoneticPr fontId="9"/>
  </si>
  <si>
    <r>
      <t>2</t>
    </r>
    <r>
      <rPr>
        <sz val="10"/>
        <rFont val="ＭＳ Ｐゴシック"/>
        <family val="3"/>
        <charset val="128"/>
      </rPr>
      <t>年目</t>
    </r>
    <rPh sb="1" eb="3">
      <t>ネンメ</t>
    </rPh>
    <phoneticPr fontId="9"/>
  </si>
  <si>
    <r>
      <t>1</t>
    </r>
    <r>
      <rPr>
        <sz val="10"/>
        <rFont val="ＭＳ Ｐゴシック"/>
        <family val="3"/>
        <charset val="128"/>
      </rPr>
      <t>年目</t>
    </r>
    <rPh sb="1" eb="3">
      <t>ネンメ</t>
    </rPh>
    <phoneticPr fontId="9"/>
  </si>
  <si>
    <t>投資額</t>
    <rPh sb="0" eb="2">
      <t>トウシ</t>
    </rPh>
    <rPh sb="2" eb="3">
      <t>ガク</t>
    </rPh>
    <phoneticPr fontId="9"/>
  </si>
  <si>
    <r>
      <t>プロジェクト</t>
    </r>
    <r>
      <rPr>
        <sz val="10"/>
        <rFont val="Times New Roman"/>
        <family val="1"/>
      </rPr>
      <t>F</t>
    </r>
    <phoneticPr fontId="9"/>
  </si>
  <si>
    <r>
      <t>プロジェクト</t>
    </r>
    <r>
      <rPr>
        <sz val="10"/>
        <rFont val="Times New Roman"/>
        <family val="1"/>
      </rPr>
      <t>E</t>
    </r>
    <phoneticPr fontId="9"/>
  </si>
  <si>
    <r>
      <t>プロジェクト</t>
    </r>
    <r>
      <rPr>
        <sz val="10"/>
        <rFont val="Times New Roman"/>
        <family val="1"/>
      </rPr>
      <t>D</t>
    </r>
    <phoneticPr fontId="9"/>
  </si>
  <si>
    <r>
      <t>プロジェクト</t>
    </r>
    <r>
      <rPr>
        <sz val="10"/>
        <rFont val="Times New Roman"/>
        <family val="1"/>
      </rPr>
      <t>C</t>
    </r>
    <phoneticPr fontId="9"/>
  </si>
  <si>
    <r>
      <t>プロジェクト</t>
    </r>
    <r>
      <rPr>
        <sz val="10"/>
        <rFont val="Times New Roman"/>
        <family val="1"/>
      </rPr>
      <t>B</t>
    </r>
    <phoneticPr fontId="9"/>
  </si>
  <si>
    <r>
      <t>プロジェクト</t>
    </r>
    <r>
      <rPr>
        <sz val="10"/>
        <rFont val="Times New Roman"/>
        <family val="1"/>
      </rPr>
      <t>A</t>
    </r>
    <phoneticPr fontId="9"/>
  </si>
  <si>
    <t>IRR</t>
    <phoneticPr fontId="9"/>
  </si>
  <si>
    <t>NPV</t>
    <phoneticPr fontId="9"/>
  </si>
  <si>
    <t>割引率</t>
    <rPh sb="0" eb="2">
      <t>ワリビキ</t>
    </rPh>
    <rPh sb="2" eb="3">
      <t>リツ</t>
    </rPh>
    <phoneticPr fontId="2"/>
  </si>
  <si>
    <r>
      <t>NPV</t>
    </r>
    <r>
      <rPr>
        <sz val="10"/>
        <rFont val="ＭＳ Ｐ明朝"/>
        <family val="1"/>
        <charset val="128"/>
      </rPr>
      <t>累計額</t>
    </r>
    <rPh sb="3" eb="5">
      <t>ルイケイ</t>
    </rPh>
    <rPh sb="5" eb="6">
      <t>ガク</t>
    </rPh>
    <phoneticPr fontId="9"/>
  </si>
  <si>
    <r>
      <rPr>
        <sz val="10"/>
        <rFont val="ＭＳ Ｐ明朝"/>
        <family val="1"/>
        <charset val="128"/>
      </rPr>
      <t>投資額</t>
    </r>
    <rPh sb="0" eb="2">
      <t>トウシ</t>
    </rPh>
    <rPh sb="2" eb="3">
      <t>ガク</t>
    </rPh>
    <phoneticPr fontId="9"/>
  </si>
  <si>
    <r>
      <rPr>
        <sz val="10"/>
        <rFont val="ＭＳ Ｐ明朝"/>
        <family val="1"/>
        <charset val="128"/>
      </rPr>
      <t>耐用年数</t>
    </r>
    <rPh sb="0" eb="2">
      <t>タイヨウ</t>
    </rPh>
    <rPh sb="2" eb="4">
      <t>ネンスウ</t>
    </rPh>
    <phoneticPr fontId="9"/>
  </si>
  <si>
    <r>
      <rPr>
        <sz val="10"/>
        <rFont val="ＭＳ Ｐ明朝"/>
        <family val="1"/>
        <charset val="128"/>
      </rPr>
      <t>実効税率</t>
    </r>
    <rPh sb="0" eb="2">
      <t>ジッコウ</t>
    </rPh>
    <rPh sb="2" eb="4">
      <t>ゼイリツ</t>
    </rPh>
    <phoneticPr fontId="9"/>
  </si>
  <si>
    <r>
      <rPr>
        <sz val="10"/>
        <rFont val="ＭＳ Ｐ明朝"/>
        <family val="1"/>
        <charset val="128"/>
      </rPr>
      <t>割引率</t>
    </r>
    <rPh sb="0" eb="2">
      <t>ワリビキ</t>
    </rPh>
    <rPh sb="2" eb="3">
      <t>リツ</t>
    </rPh>
    <phoneticPr fontId="9"/>
  </si>
  <si>
    <r>
      <rPr>
        <sz val="10"/>
        <rFont val="ＭＳ Ｐ明朝"/>
        <family val="1"/>
        <charset val="128"/>
      </rPr>
      <t>予想税前利益</t>
    </r>
    <rPh sb="0" eb="2">
      <t>ヨソウ</t>
    </rPh>
    <rPh sb="2" eb="3">
      <t>ゼイ</t>
    </rPh>
    <rPh sb="3" eb="4">
      <t>マエ</t>
    </rPh>
    <rPh sb="4" eb="6">
      <t>リエキ</t>
    </rPh>
    <phoneticPr fontId="9"/>
  </si>
  <si>
    <r>
      <rPr>
        <sz val="10"/>
        <rFont val="ＭＳ Ｐ明朝"/>
        <family val="1"/>
        <charset val="128"/>
      </rPr>
      <t>減価償却費</t>
    </r>
    <rPh sb="0" eb="2">
      <t>ゲンカ</t>
    </rPh>
    <rPh sb="2" eb="4">
      <t>ショウキャク</t>
    </rPh>
    <rPh sb="4" eb="5">
      <t>ヒ</t>
    </rPh>
    <phoneticPr fontId="9"/>
  </si>
  <si>
    <r>
      <rPr>
        <sz val="10"/>
        <rFont val="ＭＳ Ｐ明朝"/>
        <family val="1"/>
        <charset val="128"/>
      </rPr>
      <t>棚卸資産期末残高</t>
    </r>
    <rPh sb="0" eb="2">
      <t>タナオロシ</t>
    </rPh>
    <rPh sb="2" eb="4">
      <t>シサン</t>
    </rPh>
    <rPh sb="4" eb="6">
      <t>キマツ</t>
    </rPh>
    <rPh sb="6" eb="8">
      <t>ザンダカ</t>
    </rPh>
    <phoneticPr fontId="9"/>
  </si>
  <si>
    <r>
      <rPr>
        <sz val="10"/>
        <rFont val="ＭＳ Ｐ明朝"/>
        <family val="1"/>
        <charset val="128"/>
      </rPr>
      <t>設備売却益</t>
    </r>
    <rPh sb="0" eb="2">
      <t>セツビ</t>
    </rPh>
    <rPh sb="2" eb="5">
      <t>バイキャクエキ</t>
    </rPh>
    <phoneticPr fontId="9"/>
  </si>
  <si>
    <r>
      <rPr>
        <sz val="10"/>
        <rFont val="ＭＳ Ｐ明朝"/>
        <family val="1"/>
        <charset val="128"/>
      </rPr>
      <t>設備売却益がない場合</t>
    </r>
    <rPh sb="0" eb="2">
      <t>セツビ</t>
    </rPh>
    <rPh sb="2" eb="5">
      <t>バイキャクエキ</t>
    </rPh>
    <rPh sb="8" eb="10">
      <t>バアイ</t>
    </rPh>
    <phoneticPr fontId="2"/>
  </si>
  <si>
    <r>
      <rPr>
        <sz val="10"/>
        <rFont val="ＭＳ Ｐゴシック"/>
        <family val="3"/>
        <charset val="128"/>
      </rPr>
      <t>投資額</t>
    </r>
    <rPh sb="0" eb="2">
      <t>トウシ</t>
    </rPh>
    <rPh sb="2" eb="3">
      <t>ガク</t>
    </rPh>
    <phoneticPr fontId="9"/>
  </si>
  <si>
    <r>
      <rPr>
        <sz val="10"/>
        <rFont val="ＭＳ Ｐ明朝"/>
        <family val="1"/>
        <charset val="128"/>
      </rPr>
      <t>予想キャッシュフロー</t>
    </r>
    <rPh sb="0" eb="2">
      <t>ヨソウ</t>
    </rPh>
    <phoneticPr fontId="9"/>
  </si>
  <si>
    <r>
      <rPr>
        <sz val="10"/>
        <rFont val="ＭＳ Ｐ明朝"/>
        <family val="1"/>
        <charset val="128"/>
      </rPr>
      <t>設備売却益がある場合</t>
    </r>
    <rPh sb="0" eb="2">
      <t>セツビ</t>
    </rPh>
    <rPh sb="2" eb="5">
      <t>バイキャクエキ</t>
    </rPh>
    <rPh sb="8" eb="10">
      <t>バアイ</t>
    </rPh>
    <phoneticPr fontId="2"/>
  </si>
  <si>
    <t>ある投資プロジェクトの予想キャッシュフロー</t>
    <rPh sb="2" eb="4">
      <t>トウシ</t>
    </rPh>
    <rPh sb="11" eb="13">
      <t>ヨソウ</t>
    </rPh>
    <phoneticPr fontId="2"/>
  </si>
  <si>
    <r>
      <rPr>
        <sz val="10"/>
        <color indexed="8"/>
        <rFont val="ＭＳ Ｐ明朝"/>
        <family val="1"/>
        <charset val="128"/>
      </rPr>
      <t>このプロジェクトの</t>
    </r>
    <r>
      <rPr>
        <sz val="10"/>
        <color indexed="8"/>
        <rFont val="Times New Roman"/>
        <family val="1"/>
      </rPr>
      <t>NPV</t>
    </r>
    <r>
      <rPr>
        <sz val="10"/>
        <color indexed="8"/>
        <rFont val="ＭＳ Ｐ明朝"/>
        <family val="1"/>
        <charset val="128"/>
      </rPr>
      <t>は？</t>
    </r>
    <phoneticPr fontId="2"/>
  </si>
  <si>
    <t>新工場建設の投資プロジェクト概要</t>
    <rPh sb="0" eb="3">
      <t>シンコウジョウ</t>
    </rPh>
    <rPh sb="3" eb="5">
      <t>ケンセツ</t>
    </rPh>
    <rPh sb="6" eb="8">
      <t>トウシ</t>
    </rPh>
    <rPh sb="14" eb="16">
      <t>ガイヨウ</t>
    </rPh>
    <phoneticPr fontId="2"/>
  </si>
  <si>
    <r>
      <rPr>
        <sz val="14"/>
        <color indexed="8"/>
        <rFont val="ＭＳ Ｐ明朝"/>
        <family val="1"/>
        <charset val="128"/>
      </rPr>
      <t>投資プロジェクトの</t>
    </r>
    <r>
      <rPr>
        <sz val="14"/>
        <color indexed="8"/>
        <rFont val="Times New Roman"/>
        <family val="1"/>
      </rPr>
      <t>IRR</t>
    </r>
    <rPh sb="0" eb="2">
      <t>トウシ</t>
    </rPh>
    <phoneticPr fontId="2"/>
  </si>
  <si>
    <r>
      <t>NPV</t>
    </r>
    <r>
      <rPr>
        <sz val="14"/>
        <color indexed="8"/>
        <rFont val="ＭＳ Ｐ明朝"/>
        <family val="1"/>
        <charset val="128"/>
      </rPr>
      <t>と</t>
    </r>
    <r>
      <rPr>
        <sz val="14"/>
        <color indexed="8"/>
        <rFont val="Times New Roman"/>
        <family val="1"/>
      </rPr>
      <t>IRR</t>
    </r>
    <phoneticPr fontId="2"/>
  </si>
  <si>
    <t>投資予算が限られているときの意思決定</t>
    <rPh sb="0" eb="2">
      <t>トウシ</t>
    </rPh>
    <rPh sb="2" eb="4">
      <t>ヨサン</t>
    </rPh>
    <rPh sb="5" eb="6">
      <t>カギ</t>
    </rPh>
    <rPh sb="14" eb="16">
      <t>イシ</t>
    </rPh>
    <rPh sb="16" eb="18">
      <t>ケッテイ</t>
    </rPh>
    <phoneticPr fontId="2"/>
  </si>
  <si>
    <r>
      <t>IRR</t>
    </r>
    <r>
      <rPr>
        <sz val="14"/>
        <color indexed="8"/>
        <rFont val="ＭＳ Ｐ明朝"/>
        <family val="1"/>
        <charset val="128"/>
      </rPr>
      <t>の大きい順にプロジェクトを実行</t>
    </r>
    <rPh sb="4" eb="5">
      <t>オオ</t>
    </rPh>
    <rPh sb="7" eb="8">
      <t>ジュン</t>
    </rPh>
    <rPh sb="16" eb="18">
      <t>ジッコウ</t>
    </rPh>
    <phoneticPr fontId="2"/>
  </si>
  <si>
    <t>複数のプロジェクトからどれを選択するか</t>
    <rPh sb="0" eb="2">
      <t>フクスウ</t>
    </rPh>
    <rPh sb="14" eb="16">
      <t>センタク</t>
    </rPh>
    <phoneticPr fontId="2"/>
  </si>
  <si>
    <r>
      <t>IRR</t>
    </r>
    <r>
      <rPr>
        <sz val="10"/>
        <rFont val="ＭＳ Ｐ明朝"/>
        <family val="1"/>
        <charset val="128"/>
      </rPr>
      <t>の高い順にプロジェクトを並べ替えると・・・</t>
    </r>
    <rPh sb="4" eb="5">
      <t>タカ</t>
    </rPh>
    <rPh sb="6" eb="7">
      <t>ジュン</t>
    </rPh>
    <rPh sb="15" eb="16">
      <t>ナラ</t>
    </rPh>
    <rPh sb="17" eb="18">
      <t>カ</t>
    </rPh>
    <phoneticPr fontId="2"/>
  </si>
  <si>
    <r>
      <t>NPV</t>
    </r>
    <r>
      <rPr>
        <sz val="10"/>
        <rFont val="ＭＳ Ｐ明朝"/>
        <family val="1"/>
        <charset val="128"/>
      </rPr>
      <t>も要チェック</t>
    </r>
    <rPh sb="4" eb="5">
      <t>ヨウ</t>
    </rPh>
    <phoneticPr fontId="2"/>
  </si>
  <si>
    <t>単純期間回収法</t>
    <rPh sb="0" eb="2">
      <t>タンジュン</t>
    </rPh>
    <rPh sb="2" eb="4">
      <t>キカン</t>
    </rPh>
    <rPh sb="4" eb="7">
      <t>カイシュウホウ</t>
    </rPh>
    <phoneticPr fontId="2"/>
  </si>
</sst>
</file>

<file path=xl/styles.xml><?xml version="1.0" encoding="utf-8"?>
<styleSheet xmlns="http://schemas.openxmlformats.org/spreadsheetml/2006/main">
  <numFmts count="2">
    <numFmt numFmtId="176" formatCode="0.0%"/>
    <numFmt numFmtId="177" formatCode="#,##0.000;[Red]\-#,##0.000"/>
  </numFmts>
  <fonts count="20">
    <font>
      <sz val="10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Times New Roman"/>
      <family val="1"/>
    </font>
    <font>
      <sz val="10"/>
      <color indexed="8"/>
      <name val="ＭＳ Ｐ明朝"/>
      <family val="1"/>
      <charset val="128"/>
    </font>
    <font>
      <sz val="10"/>
      <color indexed="9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Times New Roman"/>
      <family val="1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8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4"/>
      <color indexed="8"/>
      <name val="Times New Roman"/>
      <family val="1"/>
    </font>
    <font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0" fillId="0" borderId="0">
      <alignment vertical="center"/>
    </xf>
  </cellStyleXfs>
  <cellXfs count="6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38" fontId="3" fillId="0" borderId="0" xfId="4" applyFont="1">
      <alignment vertical="center"/>
    </xf>
    <xf numFmtId="176" fontId="3" fillId="0" borderId="0" xfId="1" applyNumberFormat="1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38" fontId="3" fillId="0" borderId="1" xfId="4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38" fontId="5" fillId="0" borderId="0" xfId="4" applyFont="1">
      <alignment vertical="center"/>
    </xf>
    <xf numFmtId="38" fontId="3" fillId="0" borderId="1" xfId="0" applyNumberFormat="1" applyFont="1" applyBorder="1" applyAlignment="1">
      <alignment horizontal="center" vertical="center"/>
    </xf>
    <xf numFmtId="10" fontId="3" fillId="0" borderId="0" xfId="0" applyNumberFormat="1" applyFont="1">
      <alignment vertical="center"/>
    </xf>
    <xf numFmtId="0" fontId="6" fillId="0" borderId="0" xfId="7" applyFont="1">
      <alignment vertical="center"/>
    </xf>
    <xf numFmtId="38" fontId="6" fillId="0" borderId="1" xfId="5" applyFont="1" applyBorder="1" applyAlignment="1">
      <alignment horizontal="center" vertical="center"/>
    </xf>
    <xf numFmtId="176" fontId="6" fillId="0" borderId="1" xfId="2" applyNumberFormat="1" applyFont="1" applyBorder="1" applyAlignment="1">
      <alignment horizontal="center" vertical="center"/>
    </xf>
    <xf numFmtId="0" fontId="8" fillId="0" borderId="1" xfId="7" applyFont="1" applyBorder="1">
      <alignment vertical="center"/>
    </xf>
    <xf numFmtId="0" fontId="6" fillId="0" borderId="0" xfId="7" applyFont="1" applyAlignment="1">
      <alignment horizontal="center" vertical="center"/>
    </xf>
    <xf numFmtId="176" fontId="6" fillId="0" borderId="0" xfId="2" applyNumberFormat="1" applyFont="1">
      <alignment vertical="center"/>
    </xf>
    <xf numFmtId="0" fontId="8" fillId="0" borderId="0" xfId="7" applyFont="1">
      <alignment vertical="center"/>
    </xf>
    <xf numFmtId="38" fontId="3" fillId="0" borderId="2" xfId="4" applyFont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/>
    </xf>
    <xf numFmtId="38" fontId="3" fillId="0" borderId="0" xfId="0" applyNumberFormat="1" applyFont="1">
      <alignment vertical="center"/>
    </xf>
    <xf numFmtId="0" fontId="4" fillId="0" borderId="0" xfId="0" applyFont="1" applyBorder="1">
      <alignment vertical="center"/>
    </xf>
    <xf numFmtId="38" fontId="3" fillId="0" borderId="0" xfId="4" applyFont="1" applyBorder="1" applyAlignment="1">
      <alignment horizontal="center" vertical="center"/>
    </xf>
    <xf numFmtId="177" fontId="3" fillId="0" borderId="1" xfId="4" applyNumberFormat="1" applyFont="1" applyBorder="1" applyAlignment="1">
      <alignment horizontal="center" vertical="center"/>
    </xf>
    <xf numFmtId="0" fontId="11" fillId="0" borderId="0" xfId="8" applyFont="1">
      <alignment vertical="center"/>
    </xf>
    <xf numFmtId="38" fontId="11" fillId="0" borderId="1" xfId="6" applyFont="1" applyBorder="1">
      <alignment vertical="center"/>
    </xf>
    <xf numFmtId="0" fontId="11" fillId="0" borderId="1" xfId="8" applyFont="1" applyBorder="1">
      <alignment vertical="center"/>
    </xf>
    <xf numFmtId="38" fontId="11" fillId="0" borderId="1" xfId="8" applyNumberFormat="1" applyFont="1" applyBorder="1">
      <alignment vertical="center"/>
    </xf>
    <xf numFmtId="38" fontId="11" fillId="0" borderId="2" xfId="6" applyFont="1" applyBorder="1">
      <alignment vertical="center"/>
    </xf>
    <xf numFmtId="38" fontId="11" fillId="0" borderId="0" xfId="6" applyFont="1">
      <alignment vertical="center"/>
    </xf>
    <xf numFmtId="0" fontId="12" fillId="0" borderId="0" xfId="8" applyFont="1">
      <alignment vertical="center"/>
    </xf>
    <xf numFmtId="38" fontId="12" fillId="0" borderId="1" xfId="6" applyFont="1" applyBorder="1">
      <alignment vertical="center"/>
    </xf>
    <xf numFmtId="176" fontId="11" fillId="0" borderId="1" xfId="3" applyNumberFormat="1" applyFont="1" applyBorder="1">
      <alignment vertical="center"/>
    </xf>
    <xf numFmtId="9" fontId="11" fillId="0" borderId="0" xfId="1" applyFont="1">
      <alignment vertical="center"/>
    </xf>
    <xf numFmtId="0" fontId="11" fillId="0" borderId="0" xfId="8" applyFont="1" applyBorder="1">
      <alignment vertical="center"/>
    </xf>
    <xf numFmtId="38" fontId="11" fillId="0" borderId="0" xfId="6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8" fillId="2" borderId="1" xfId="7" applyFont="1" applyFill="1" applyBorder="1" applyAlignment="1">
      <alignment horizontal="left" vertical="center"/>
    </xf>
    <xf numFmtId="0" fontId="8" fillId="2" borderId="1" xfId="7" applyFont="1" applyFill="1" applyBorder="1" applyAlignment="1">
      <alignment horizontal="center" vertical="center"/>
    </xf>
    <xf numFmtId="0" fontId="6" fillId="2" borderId="1" xfId="7" applyFont="1" applyFill="1" applyBorder="1" applyAlignment="1">
      <alignment horizontal="center" vertical="center"/>
    </xf>
    <xf numFmtId="0" fontId="16" fillId="2" borderId="1" xfId="7" applyFont="1" applyFill="1" applyBorder="1" applyAlignment="1">
      <alignment horizontal="center" vertical="center"/>
    </xf>
    <xf numFmtId="38" fontId="11" fillId="2" borderId="1" xfId="6" applyFont="1" applyFill="1" applyBorder="1">
      <alignment vertical="center"/>
    </xf>
    <xf numFmtId="0" fontId="11" fillId="2" borderId="1" xfId="8" applyFont="1" applyFill="1" applyBorder="1" applyAlignment="1">
      <alignment horizontal="center" vertical="center"/>
    </xf>
    <xf numFmtId="0" fontId="11" fillId="2" borderId="1" xfId="8" applyFont="1" applyFill="1" applyBorder="1">
      <alignment vertical="center"/>
    </xf>
    <xf numFmtId="0" fontId="11" fillId="2" borderId="2" xfId="8" applyFont="1" applyFill="1" applyBorder="1" applyAlignment="1">
      <alignment horizontal="center" vertical="center"/>
    </xf>
    <xf numFmtId="0" fontId="12" fillId="2" borderId="1" xfId="8" applyFont="1" applyFill="1" applyBorder="1" applyAlignment="1">
      <alignment horizontal="center" vertical="center"/>
    </xf>
    <xf numFmtId="0" fontId="14" fillId="2" borderId="1" xfId="8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7" applyFont="1">
      <alignment vertical="center"/>
    </xf>
    <xf numFmtId="38" fontId="12" fillId="0" borderId="0" xfId="6" applyFont="1" applyBorder="1">
      <alignment vertical="center"/>
    </xf>
    <xf numFmtId="176" fontId="11" fillId="0" borderId="0" xfId="3" applyNumberFormat="1" applyFont="1" applyBorder="1">
      <alignment vertical="center"/>
    </xf>
    <xf numFmtId="0" fontId="11" fillId="0" borderId="3" xfId="8" applyFont="1" applyBorder="1">
      <alignment vertical="center"/>
    </xf>
    <xf numFmtId="0" fontId="12" fillId="0" borderId="0" xfId="8" applyFont="1" applyBorder="1">
      <alignment vertical="center"/>
    </xf>
    <xf numFmtId="0" fontId="19" fillId="0" borderId="3" xfId="8" applyFont="1" applyBorder="1">
      <alignment vertical="center"/>
    </xf>
    <xf numFmtId="0" fontId="3" fillId="0" borderId="3" xfId="0" applyFont="1" applyBorder="1">
      <alignment vertical="center"/>
    </xf>
    <xf numFmtId="0" fontId="17" fillId="0" borderId="3" xfId="0" applyFont="1" applyBorder="1">
      <alignment vertical="center"/>
    </xf>
    <xf numFmtId="0" fontId="18" fillId="0" borderId="3" xfId="0" applyFont="1" applyBorder="1">
      <alignment vertical="center"/>
    </xf>
    <xf numFmtId="0" fontId="18" fillId="0" borderId="0" xfId="7" applyFont="1">
      <alignment vertical="center"/>
    </xf>
    <xf numFmtId="0" fontId="18" fillId="0" borderId="3" xfId="7" applyFont="1" applyBorder="1">
      <alignment vertical="center"/>
    </xf>
    <xf numFmtId="0" fontId="17" fillId="0" borderId="3" xfId="7" applyFont="1" applyBorder="1">
      <alignment vertical="center"/>
    </xf>
  </cellXfs>
  <cellStyles count="9">
    <cellStyle name="パーセント" xfId="1" builtinId="5"/>
    <cellStyle name="パーセント 2" xfId="2"/>
    <cellStyle name="パーセント 3" xfId="3"/>
    <cellStyle name="桁区切り" xfId="4" builtinId="6"/>
    <cellStyle name="桁区切り 2" xfId="5"/>
    <cellStyle name="桁区切り 3" xfId="6"/>
    <cellStyle name="標準" xfId="0" builtinId="0"/>
    <cellStyle name="標準 2" xfId="7"/>
    <cellStyle name="標準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9.9581398479036576E-2"/>
          <c:y val="0.13487999878977663"/>
          <c:w val="0.74936008738552662"/>
          <c:h val="0.82245902259335846"/>
        </c:manualLayout>
      </c:layout>
      <c:scatterChart>
        <c:scatterStyle val="lineMarker"/>
        <c:ser>
          <c:idx val="0"/>
          <c:order val="0"/>
          <c:tx>
            <c:strRef>
              <c:f>'5-12,5-13'!$A$9</c:f>
              <c:strCache>
                <c:ptCount val="1"/>
                <c:pt idx="0">
                  <c:v>NPV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3"/>
          </c:marker>
          <c:xVal>
            <c:numRef>
              <c:f>'5-12,5-13'!$B$8:$GT$8</c:f>
              <c:numCache>
                <c:formatCode>0.0%</c:formatCode>
                <c:ptCount val="201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8.9999999999999993E-3</c:v>
                </c:pt>
                <c:pt idx="10">
                  <c:v>0.01</c:v>
                </c:pt>
                <c:pt idx="11">
                  <c:v>1.0999999999999999E-2</c:v>
                </c:pt>
                <c:pt idx="12">
                  <c:v>1.2E-2</c:v>
                </c:pt>
                <c:pt idx="13">
                  <c:v>1.2999999999999999E-2</c:v>
                </c:pt>
                <c:pt idx="14">
                  <c:v>1.4E-2</c:v>
                </c:pt>
                <c:pt idx="15">
                  <c:v>1.4999999999999999E-2</c:v>
                </c:pt>
                <c:pt idx="16">
                  <c:v>1.6E-2</c:v>
                </c:pt>
                <c:pt idx="17">
                  <c:v>1.7000000000000001E-2</c:v>
                </c:pt>
                <c:pt idx="18">
                  <c:v>1.7999999999999999E-2</c:v>
                </c:pt>
                <c:pt idx="19">
                  <c:v>1.9E-2</c:v>
                </c:pt>
                <c:pt idx="20">
                  <c:v>0.02</c:v>
                </c:pt>
                <c:pt idx="21">
                  <c:v>2.1000000000000001E-2</c:v>
                </c:pt>
                <c:pt idx="22">
                  <c:v>2.1999999999999999E-2</c:v>
                </c:pt>
                <c:pt idx="23">
                  <c:v>2.3E-2</c:v>
                </c:pt>
                <c:pt idx="24">
                  <c:v>2.4E-2</c:v>
                </c:pt>
                <c:pt idx="25">
                  <c:v>2.5000000000000001E-2</c:v>
                </c:pt>
                <c:pt idx="26">
                  <c:v>2.5999999999999999E-2</c:v>
                </c:pt>
                <c:pt idx="27">
                  <c:v>2.7E-2</c:v>
                </c:pt>
                <c:pt idx="28">
                  <c:v>2.8000000000000001E-2</c:v>
                </c:pt>
                <c:pt idx="29">
                  <c:v>2.9000000000000001E-2</c:v>
                </c:pt>
                <c:pt idx="30">
                  <c:v>0.03</c:v>
                </c:pt>
                <c:pt idx="31">
                  <c:v>3.1E-2</c:v>
                </c:pt>
                <c:pt idx="32">
                  <c:v>3.2000000000000001E-2</c:v>
                </c:pt>
                <c:pt idx="33">
                  <c:v>3.3000000000000002E-2</c:v>
                </c:pt>
                <c:pt idx="34">
                  <c:v>3.4000000000000002E-2</c:v>
                </c:pt>
                <c:pt idx="35">
                  <c:v>3.5000000000000003E-2</c:v>
                </c:pt>
                <c:pt idx="36">
                  <c:v>3.5999999999999997E-2</c:v>
                </c:pt>
                <c:pt idx="37">
                  <c:v>3.6999999999999998E-2</c:v>
                </c:pt>
                <c:pt idx="38">
                  <c:v>3.7999999999999999E-2</c:v>
                </c:pt>
                <c:pt idx="39">
                  <c:v>3.9E-2</c:v>
                </c:pt>
                <c:pt idx="40">
                  <c:v>0.04</c:v>
                </c:pt>
                <c:pt idx="41">
                  <c:v>4.1000000000000002E-2</c:v>
                </c:pt>
                <c:pt idx="42">
                  <c:v>4.2000000000000003E-2</c:v>
                </c:pt>
                <c:pt idx="43">
                  <c:v>4.2999999999999997E-2</c:v>
                </c:pt>
                <c:pt idx="44">
                  <c:v>4.3999999999999997E-2</c:v>
                </c:pt>
                <c:pt idx="45">
                  <c:v>4.4999999999999998E-2</c:v>
                </c:pt>
                <c:pt idx="46">
                  <c:v>4.5999999999999999E-2</c:v>
                </c:pt>
                <c:pt idx="47">
                  <c:v>4.7E-2</c:v>
                </c:pt>
                <c:pt idx="48">
                  <c:v>4.8000000000000001E-2</c:v>
                </c:pt>
                <c:pt idx="49">
                  <c:v>4.9000000000000002E-2</c:v>
                </c:pt>
                <c:pt idx="50">
                  <c:v>0.05</c:v>
                </c:pt>
                <c:pt idx="51">
                  <c:v>5.0999999999999997E-2</c:v>
                </c:pt>
                <c:pt idx="52">
                  <c:v>5.1999999999999998E-2</c:v>
                </c:pt>
                <c:pt idx="53">
                  <c:v>5.2999999999999999E-2</c:v>
                </c:pt>
                <c:pt idx="54">
                  <c:v>5.3999999999999999E-2</c:v>
                </c:pt>
                <c:pt idx="55">
                  <c:v>5.5E-2</c:v>
                </c:pt>
                <c:pt idx="56">
                  <c:v>5.6000000000000001E-2</c:v>
                </c:pt>
                <c:pt idx="57">
                  <c:v>5.7000000000000002E-2</c:v>
                </c:pt>
                <c:pt idx="58">
                  <c:v>5.8000000000000003E-2</c:v>
                </c:pt>
                <c:pt idx="59">
                  <c:v>5.8999999999999997E-2</c:v>
                </c:pt>
                <c:pt idx="60">
                  <c:v>0.06</c:v>
                </c:pt>
                <c:pt idx="61">
                  <c:v>6.0999999999999999E-2</c:v>
                </c:pt>
                <c:pt idx="62">
                  <c:v>6.2E-2</c:v>
                </c:pt>
                <c:pt idx="63">
                  <c:v>6.3E-2</c:v>
                </c:pt>
                <c:pt idx="64">
                  <c:v>6.4000000000000001E-2</c:v>
                </c:pt>
                <c:pt idx="65">
                  <c:v>6.5000000000000002E-2</c:v>
                </c:pt>
                <c:pt idx="66">
                  <c:v>6.6000000000000003E-2</c:v>
                </c:pt>
                <c:pt idx="67">
                  <c:v>6.7000000000000004E-2</c:v>
                </c:pt>
                <c:pt idx="68">
                  <c:v>6.8000000000000005E-2</c:v>
                </c:pt>
                <c:pt idx="69">
                  <c:v>6.9000000000000006E-2</c:v>
                </c:pt>
                <c:pt idx="70">
                  <c:v>7.0000000000000007E-2</c:v>
                </c:pt>
                <c:pt idx="71">
                  <c:v>7.0999999999999994E-2</c:v>
                </c:pt>
                <c:pt idx="72">
                  <c:v>7.1999999999999995E-2</c:v>
                </c:pt>
                <c:pt idx="73">
                  <c:v>7.2999999999999995E-2</c:v>
                </c:pt>
                <c:pt idx="74">
                  <c:v>7.3999999999999996E-2</c:v>
                </c:pt>
                <c:pt idx="75">
                  <c:v>7.4999999999999997E-2</c:v>
                </c:pt>
                <c:pt idx="76">
                  <c:v>7.5999999999999998E-2</c:v>
                </c:pt>
                <c:pt idx="77">
                  <c:v>7.6999999999999999E-2</c:v>
                </c:pt>
                <c:pt idx="78">
                  <c:v>7.8E-2</c:v>
                </c:pt>
                <c:pt idx="79">
                  <c:v>7.9000000000000001E-2</c:v>
                </c:pt>
                <c:pt idx="80">
                  <c:v>0.08</c:v>
                </c:pt>
                <c:pt idx="81">
                  <c:v>8.1000000000000003E-2</c:v>
                </c:pt>
                <c:pt idx="82">
                  <c:v>8.2000000000000003E-2</c:v>
                </c:pt>
                <c:pt idx="83">
                  <c:v>8.3000000000000004E-2</c:v>
                </c:pt>
                <c:pt idx="84">
                  <c:v>8.4000000000000005E-2</c:v>
                </c:pt>
                <c:pt idx="85">
                  <c:v>8.5000000000000006E-2</c:v>
                </c:pt>
                <c:pt idx="86">
                  <c:v>8.5999999999999993E-2</c:v>
                </c:pt>
                <c:pt idx="87">
                  <c:v>8.6999999999999994E-2</c:v>
                </c:pt>
                <c:pt idx="88">
                  <c:v>8.7999999999999995E-2</c:v>
                </c:pt>
                <c:pt idx="89">
                  <c:v>8.8999999999999996E-2</c:v>
                </c:pt>
                <c:pt idx="90">
                  <c:v>0.09</c:v>
                </c:pt>
                <c:pt idx="91">
                  <c:v>9.0999999999999998E-2</c:v>
                </c:pt>
                <c:pt idx="92">
                  <c:v>9.1999999999999998E-2</c:v>
                </c:pt>
                <c:pt idx="93">
                  <c:v>9.2999999999999999E-2</c:v>
                </c:pt>
                <c:pt idx="94">
                  <c:v>9.4E-2</c:v>
                </c:pt>
                <c:pt idx="95">
                  <c:v>9.5000000000000001E-2</c:v>
                </c:pt>
                <c:pt idx="96">
                  <c:v>9.6000000000000002E-2</c:v>
                </c:pt>
                <c:pt idx="97">
                  <c:v>9.7000000000000003E-2</c:v>
                </c:pt>
                <c:pt idx="98">
                  <c:v>9.8000000000000004E-2</c:v>
                </c:pt>
                <c:pt idx="99">
                  <c:v>9.9000000000000005E-2</c:v>
                </c:pt>
                <c:pt idx="100">
                  <c:v>0.1</c:v>
                </c:pt>
                <c:pt idx="101">
                  <c:v>0.10100000000000001</c:v>
                </c:pt>
                <c:pt idx="102">
                  <c:v>0.10199999999999999</c:v>
                </c:pt>
                <c:pt idx="103">
                  <c:v>0.10299999999999999</c:v>
                </c:pt>
                <c:pt idx="104">
                  <c:v>0.104</c:v>
                </c:pt>
                <c:pt idx="105">
                  <c:v>0.105</c:v>
                </c:pt>
                <c:pt idx="106">
                  <c:v>0.106</c:v>
                </c:pt>
                <c:pt idx="107">
                  <c:v>0.107</c:v>
                </c:pt>
                <c:pt idx="108">
                  <c:v>0.108</c:v>
                </c:pt>
                <c:pt idx="109">
                  <c:v>0.109</c:v>
                </c:pt>
                <c:pt idx="110">
                  <c:v>0.11</c:v>
                </c:pt>
                <c:pt idx="111">
                  <c:v>0.111</c:v>
                </c:pt>
                <c:pt idx="112">
                  <c:v>0.112</c:v>
                </c:pt>
                <c:pt idx="113">
                  <c:v>0.113</c:v>
                </c:pt>
                <c:pt idx="114">
                  <c:v>0.114</c:v>
                </c:pt>
                <c:pt idx="115">
                  <c:v>0.115</c:v>
                </c:pt>
                <c:pt idx="116">
                  <c:v>0.11600000000000001</c:v>
                </c:pt>
                <c:pt idx="117">
                  <c:v>0.11700000000000001</c:v>
                </c:pt>
                <c:pt idx="118">
                  <c:v>0.11799999999999999</c:v>
                </c:pt>
                <c:pt idx="119">
                  <c:v>0.11899999999999999</c:v>
                </c:pt>
                <c:pt idx="120">
                  <c:v>0.12</c:v>
                </c:pt>
                <c:pt idx="121">
                  <c:v>0.121</c:v>
                </c:pt>
                <c:pt idx="122">
                  <c:v>0.122</c:v>
                </c:pt>
                <c:pt idx="123">
                  <c:v>0.123</c:v>
                </c:pt>
                <c:pt idx="124">
                  <c:v>0.124</c:v>
                </c:pt>
                <c:pt idx="125">
                  <c:v>0.125</c:v>
                </c:pt>
                <c:pt idx="126">
                  <c:v>0.126</c:v>
                </c:pt>
                <c:pt idx="127">
                  <c:v>0.127</c:v>
                </c:pt>
                <c:pt idx="128">
                  <c:v>0.128</c:v>
                </c:pt>
                <c:pt idx="129">
                  <c:v>0.129</c:v>
                </c:pt>
                <c:pt idx="130">
                  <c:v>0.13</c:v>
                </c:pt>
                <c:pt idx="131">
                  <c:v>0.13100000000000001</c:v>
                </c:pt>
                <c:pt idx="132">
                  <c:v>0.13200000000000001</c:v>
                </c:pt>
                <c:pt idx="133">
                  <c:v>0.13300000000000001</c:v>
                </c:pt>
                <c:pt idx="134">
                  <c:v>0.13400000000000001</c:v>
                </c:pt>
                <c:pt idx="135">
                  <c:v>0.13500000000000001</c:v>
                </c:pt>
                <c:pt idx="136">
                  <c:v>0.13600000000000001</c:v>
                </c:pt>
                <c:pt idx="137">
                  <c:v>0.13700000000000001</c:v>
                </c:pt>
                <c:pt idx="138">
                  <c:v>0.13800000000000001</c:v>
                </c:pt>
                <c:pt idx="139">
                  <c:v>0.13900000000000001</c:v>
                </c:pt>
                <c:pt idx="140">
                  <c:v>0.14000000000000001</c:v>
                </c:pt>
                <c:pt idx="141">
                  <c:v>0.14099999999999999</c:v>
                </c:pt>
                <c:pt idx="142">
                  <c:v>0.14199999999999999</c:v>
                </c:pt>
                <c:pt idx="143">
                  <c:v>0.14299999999999999</c:v>
                </c:pt>
                <c:pt idx="144">
                  <c:v>0.14399999999999999</c:v>
                </c:pt>
                <c:pt idx="145">
                  <c:v>0.14499999999999999</c:v>
                </c:pt>
                <c:pt idx="146">
                  <c:v>0.14599999999999999</c:v>
                </c:pt>
                <c:pt idx="147">
                  <c:v>0.14699999999999999</c:v>
                </c:pt>
                <c:pt idx="148">
                  <c:v>0.14799999999999999</c:v>
                </c:pt>
                <c:pt idx="149">
                  <c:v>0.14899999999999999</c:v>
                </c:pt>
                <c:pt idx="150">
                  <c:v>0.15</c:v>
                </c:pt>
                <c:pt idx="151">
                  <c:v>0.151</c:v>
                </c:pt>
                <c:pt idx="152">
                  <c:v>0.152</c:v>
                </c:pt>
                <c:pt idx="153">
                  <c:v>0.153</c:v>
                </c:pt>
                <c:pt idx="154">
                  <c:v>0.154</c:v>
                </c:pt>
                <c:pt idx="155">
                  <c:v>0.155</c:v>
                </c:pt>
                <c:pt idx="156">
                  <c:v>0.156</c:v>
                </c:pt>
                <c:pt idx="157">
                  <c:v>0.157</c:v>
                </c:pt>
                <c:pt idx="158">
                  <c:v>0.158</c:v>
                </c:pt>
                <c:pt idx="159">
                  <c:v>0.159</c:v>
                </c:pt>
                <c:pt idx="160">
                  <c:v>0.16</c:v>
                </c:pt>
                <c:pt idx="161">
                  <c:v>0.161</c:v>
                </c:pt>
                <c:pt idx="162">
                  <c:v>0.16200000000000001</c:v>
                </c:pt>
                <c:pt idx="163">
                  <c:v>0.16300000000000001</c:v>
                </c:pt>
                <c:pt idx="164">
                  <c:v>0.16400000000000001</c:v>
                </c:pt>
                <c:pt idx="165">
                  <c:v>0.16500000000000001</c:v>
                </c:pt>
                <c:pt idx="166">
                  <c:v>0.16600000000000001</c:v>
                </c:pt>
                <c:pt idx="167">
                  <c:v>0.16700000000000001</c:v>
                </c:pt>
                <c:pt idx="168">
                  <c:v>0.16800000000000001</c:v>
                </c:pt>
                <c:pt idx="169">
                  <c:v>0.16900000000000001</c:v>
                </c:pt>
                <c:pt idx="170">
                  <c:v>0.17</c:v>
                </c:pt>
                <c:pt idx="171">
                  <c:v>0.17100000000000001</c:v>
                </c:pt>
                <c:pt idx="172">
                  <c:v>0.17199999999999999</c:v>
                </c:pt>
                <c:pt idx="173">
                  <c:v>0.17299999999999999</c:v>
                </c:pt>
                <c:pt idx="174">
                  <c:v>0.17399999999999999</c:v>
                </c:pt>
                <c:pt idx="175">
                  <c:v>0.17499999999999999</c:v>
                </c:pt>
                <c:pt idx="176">
                  <c:v>0.17599999999999999</c:v>
                </c:pt>
                <c:pt idx="177">
                  <c:v>0.17699999999999999</c:v>
                </c:pt>
                <c:pt idx="178">
                  <c:v>0.17799999999999999</c:v>
                </c:pt>
                <c:pt idx="179">
                  <c:v>0.17899999999999999</c:v>
                </c:pt>
                <c:pt idx="180">
                  <c:v>0.18</c:v>
                </c:pt>
                <c:pt idx="181">
                  <c:v>0.18099999999999999</c:v>
                </c:pt>
                <c:pt idx="182">
                  <c:v>0.182</c:v>
                </c:pt>
                <c:pt idx="183">
                  <c:v>0.183</c:v>
                </c:pt>
                <c:pt idx="184">
                  <c:v>0.184</c:v>
                </c:pt>
                <c:pt idx="185">
                  <c:v>0.185</c:v>
                </c:pt>
                <c:pt idx="186">
                  <c:v>0.186</c:v>
                </c:pt>
                <c:pt idx="187">
                  <c:v>0.187</c:v>
                </c:pt>
                <c:pt idx="188">
                  <c:v>0.188</c:v>
                </c:pt>
                <c:pt idx="189">
                  <c:v>0.189</c:v>
                </c:pt>
                <c:pt idx="190">
                  <c:v>0.19</c:v>
                </c:pt>
                <c:pt idx="191">
                  <c:v>0.191</c:v>
                </c:pt>
                <c:pt idx="192">
                  <c:v>0.192</c:v>
                </c:pt>
                <c:pt idx="193">
                  <c:v>0.193</c:v>
                </c:pt>
                <c:pt idx="194">
                  <c:v>0.19400000000000001</c:v>
                </c:pt>
                <c:pt idx="195">
                  <c:v>0.19500000000000001</c:v>
                </c:pt>
                <c:pt idx="196">
                  <c:v>0.19600000000000001</c:v>
                </c:pt>
                <c:pt idx="197">
                  <c:v>0.19700000000000001</c:v>
                </c:pt>
                <c:pt idx="198">
                  <c:v>0.19800000000000001</c:v>
                </c:pt>
                <c:pt idx="199">
                  <c:v>0.19900000000000001</c:v>
                </c:pt>
                <c:pt idx="200">
                  <c:v>0.2</c:v>
                </c:pt>
              </c:numCache>
            </c:numRef>
          </c:xVal>
          <c:yVal>
            <c:numRef>
              <c:f>'5-12,5-13'!$B$9:$GT$9</c:f>
              <c:numCache>
                <c:formatCode>#,##0;[Red]\-#,##0</c:formatCode>
                <c:ptCount val="201"/>
                <c:pt idx="0">
                  <c:v>250</c:v>
                </c:pt>
                <c:pt idx="1">
                  <c:v>245.56117664327689</c:v>
                </c:pt>
                <c:pt idx="2">
                  <c:v>241.14461349124781</c:v>
                </c:pt>
                <c:pt idx="3">
                  <c:v>236.75017169351463</c:v>
                </c:pt>
                <c:pt idx="4">
                  <c:v>232.37771342255905</c:v>
                </c:pt>
                <c:pt idx="5">
                  <c:v>228.02710186510694</c:v>
                </c:pt>
                <c:pt idx="6">
                  <c:v>223.69820121356202</c:v>
                </c:pt>
                <c:pt idx="7">
                  <c:v>219.39087665753573</c:v>
                </c:pt>
                <c:pt idx="8">
                  <c:v>215.10499437544377</c:v>
                </c:pt>
                <c:pt idx="9">
                  <c:v>210.84042152619395</c:v>
                </c:pt>
                <c:pt idx="10">
                  <c:v>206.59702624093893</c:v>
                </c:pt>
                <c:pt idx="11">
                  <c:v>202.37467761492439</c:v>
                </c:pt>
                <c:pt idx="12">
                  <c:v>198.17324569939751</c:v>
                </c:pt>
                <c:pt idx="13">
                  <c:v>193.99260149360248</c:v>
                </c:pt>
                <c:pt idx="14">
                  <c:v>189.83261693684608</c:v>
                </c:pt>
                <c:pt idx="15">
                  <c:v>185.69316490064239</c:v>
                </c:pt>
                <c:pt idx="16">
                  <c:v>181.57411918092362</c:v>
                </c:pt>
                <c:pt idx="17">
                  <c:v>177.47535449033671</c:v>
                </c:pt>
                <c:pt idx="18">
                  <c:v>173.39674645059608</c:v>
                </c:pt>
                <c:pt idx="19">
                  <c:v>169.33817158492548</c:v>
                </c:pt>
                <c:pt idx="20">
                  <c:v>165.29950731055328</c:v>
                </c:pt>
                <c:pt idx="21">
                  <c:v>161.28063193129424</c:v>
                </c:pt>
                <c:pt idx="22">
                  <c:v>157.28142463018526</c:v>
                </c:pt>
                <c:pt idx="23">
                  <c:v>153.30176546220537</c:v>
                </c:pt>
                <c:pt idx="24">
                  <c:v>149.34153534704819</c:v>
                </c:pt>
                <c:pt idx="25">
                  <c:v>145.40061606197537</c:v>
                </c:pt>
                <c:pt idx="26">
                  <c:v>141.47889023472476</c:v>
                </c:pt>
                <c:pt idx="27">
                  <c:v>137.57624133649597</c:v>
                </c:pt>
                <c:pt idx="28">
                  <c:v>133.69255367498931</c:v>
                </c:pt>
                <c:pt idx="29">
                  <c:v>129.82771238752071</c:v>
                </c:pt>
                <c:pt idx="30">
                  <c:v>125.98160343418954</c:v>
                </c:pt>
                <c:pt idx="31">
                  <c:v>122.15411359112068</c:v>
                </c:pt>
                <c:pt idx="32">
                  <c:v>118.34513044375785</c:v>
                </c:pt>
                <c:pt idx="33">
                  <c:v>114.55454238022935</c:v>
                </c:pt>
                <c:pt idx="34">
                  <c:v>110.78223858476645</c:v>
                </c:pt>
                <c:pt idx="35">
                  <c:v>107.02810903119007</c:v>
                </c:pt>
                <c:pt idx="36">
                  <c:v>103.29204447644952</c:v>
                </c:pt>
                <c:pt idx="37">
                  <c:v>99.573936454228033</c:v>
                </c:pt>
                <c:pt idx="38">
                  <c:v>95.873677268601568</c:v>
                </c:pt>
                <c:pt idx="39">
                  <c:v>92.191159987760557</c:v>
                </c:pt>
                <c:pt idx="40">
                  <c:v>88.526278437783503</c:v>
                </c:pt>
                <c:pt idx="41">
                  <c:v>84.878927196474933</c:v>
                </c:pt>
                <c:pt idx="42">
                  <c:v>81.249001587251541</c:v>
                </c:pt>
                <c:pt idx="43">
                  <c:v>77.636397673092915</c:v>
                </c:pt>
                <c:pt idx="44">
                  <c:v>74.041012250538188</c:v>
                </c:pt>
                <c:pt idx="45">
                  <c:v>70.462742843747492</c:v>
                </c:pt>
                <c:pt idx="46">
                  <c:v>66.901487698607752</c:v>
                </c:pt>
                <c:pt idx="47">
                  <c:v>63.357145776902371</c:v>
                </c:pt>
                <c:pt idx="48">
                  <c:v>59.829616750520245</c:v>
                </c:pt>
                <c:pt idx="49">
                  <c:v>56.318800995735728</c:v>
                </c:pt>
                <c:pt idx="50">
                  <c:v>52.824599587522243</c:v>
                </c:pt>
                <c:pt idx="51">
                  <c:v>49.346914293930695</c:v>
                </c:pt>
                <c:pt idx="52">
                  <c:v>45.885647570509718</c:v>
                </c:pt>
                <c:pt idx="53">
                  <c:v>42.440702554786412</c:v>
                </c:pt>
                <c:pt idx="54">
                  <c:v>39.011983060783678</c:v>
                </c:pt>
                <c:pt idx="55">
                  <c:v>35.599393573602356</c:v>
                </c:pt>
                <c:pt idx="56">
                  <c:v>32.202839244037705</c:v>
                </c:pt>
                <c:pt idx="57">
                  <c:v>28.822225883257488</c:v>
                </c:pt>
                <c:pt idx="58">
                  <c:v>25.457459957514402</c:v>
                </c:pt>
                <c:pt idx="59">
                  <c:v>22.108448582922279</c:v>
                </c:pt>
                <c:pt idx="60">
                  <c:v>18.775099520261733</c:v>
                </c:pt>
                <c:pt idx="61">
                  <c:v>15.457321169848456</c:v>
                </c:pt>
                <c:pt idx="62">
                  <c:v>12.155022566434241</c:v>
                </c:pt>
                <c:pt idx="63">
                  <c:v>8.8681133741654321</c:v>
                </c:pt>
                <c:pt idx="64">
                  <c:v>5.5965038815744492</c:v>
                </c:pt>
                <c:pt idx="65">
                  <c:v>2.3401049966300889</c:v>
                </c:pt>
                <c:pt idx="66">
                  <c:v>-0.9011717581835228</c:v>
                </c:pt>
                <c:pt idx="67">
                  <c:v>-4.1274142507288616</c:v>
                </c:pt>
                <c:pt idx="68">
                  <c:v>-7.3387097440468096</c:v>
                </c:pt>
                <c:pt idx="69">
                  <c:v>-10.535144901133663</c:v>
                </c:pt>
                <c:pt idx="70">
                  <c:v>-13.716805789686305</c:v>
                </c:pt>
                <c:pt idx="71">
                  <c:v>-16.883777886796224</c:v>
                </c:pt>
                <c:pt idx="72">
                  <c:v>-20.036146083609083</c:v>
                </c:pt>
                <c:pt idx="73">
                  <c:v>-23.173994689935739</c:v>
                </c:pt>
                <c:pt idx="74">
                  <c:v>-26.297407438831328</c:v>
                </c:pt>
                <c:pt idx="75">
                  <c:v>-29.406467491122157</c:v>
                </c:pt>
                <c:pt idx="76">
                  <c:v>-32.501257439905885</c:v>
                </c:pt>
                <c:pt idx="77">
                  <c:v>-35.581859314999406</c:v>
                </c:pt>
                <c:pt idx="78">
                  <c:v>-38.648354587357289</c:v>
                </c:pt>
                <c:pt idx="79">
                  <c:v>-41.700824173443152</c:v>
                </c:pt>
                <c:pt idx="80">
                  <c:v>-44.739348439571245</c:v>
                </c:pt>
                <c:pt idx="81">
                  <c:v>-47.764007206199153</c:v>
                </c:pt>
                <c:pt idx="82">
                  <c:v>-50.774879752194806</c:v>
                </c:pt>
                <c:pt idx="83">
                  <c:v>-53.772044819052667</c:v>
                </c:pt>
                <c:pt idx="84">
                  <c:v>-56.755580615087752</c:v>
                </c:pt>
                <c:pt idx="85">
                  <c:v>-59.725564819577585</c:v>
                </c:pt>
                <c:pt idx="86">
                  <c:v>-62.682074586880958</c:v>
                </c:pt>
                <c:pt idx="87">
                  <c:v>-65.625186550511216</c:v>
                </c:pt>
                <c:pt idx="88">
                  <c:v>-68.554976827180781</c:v>
                </c:pt>
                <c:pt idx="89">
                  <c:v>-71.471521020803493</c:v>
                </c:pt>
                <c:pt idx="90">
                  <c:v>-74.374894226470019</c:v>
                </c:pt>
                <c:pt idx="91">
                  <c:v>-77.265171034379705</c:v>
                </c:pt>
                <c:pt idx="92">
                  <c:v>-80.142425533747883</c:v>
                </c:pt>
                <c:pt idx="93">
                  <c:v>-83.006731316668606</c:v>
                </c:pt>
                <c:pt idx="94">
                  <c:v>-85.858161481954085</c:v>
                </c:pt>
                <c:pt idx="95">
                  <c:v>-88.696788638932162</c:v>
                </c:pt>
                <c:pt idx="96">
                  <c:v>-91.522684911217539</c:v>
                </c:pt>
                <c:pt idx="97">
                  <c:v>-94.335921940444223</c:v>
                </c:pt>
                <c:pt idx="98">
                  <c:v>-97.136570889972404</c:v>
                </c:pt>
                <c:pt idx="99">
                  <c:v>-99.924702448555536</c:v>
                </c:pt>
                <c:pt idx="100">
                  <c:v>-102.70038683398445</c:v>
                </c:pt>
                <c:pt idx="101">
                  <c:v>-105.46369379668977</c:v>
                </c:pt>
                <c:pt idx="102">
                  <c:v>-108.21469262332459</c:v>
                </c:pt>
                <c:pt idx="103">
                  <c:v>-110.95345214030488</c:v>
                </c:pt>
                <c:pt idx="104">
                  <c:v>-113.6800407173298</c:v>
                </c:pt>
                <c:pt idx="105">
                  <c:v>-116.39452627086337</c:v>
                </c:pt>
                <c:pt idx="106">
                  <c:v>-119.09697626759237</c:v>
                </c:pt>
                <c:pt idx="107">
                  <c:v>-121.78745772784862</c:v>
                </c:pt>
                <c:pt idx="108">
                  <c:v>-124.46603722900977</c:v>
                </c:pt>
                <c:pt idx="109">
                  <c:v>-127.1327809088607</c:v>
                </c:pt>
                <c:pt idx="110">
                  <c:v>-129.78775446893803</c:v>
                </c:pt>
                <c:pt idx="111">
                  <c:v>-132.43102317783325</c:v>
                </c:pt>
                <c:pt idx="112">
                  <c:v>-135.06265187448048</c:v>
                </c:pt>
                <c:pt idx="113">
                  <c:v>-137.6827049714035</c:v>
                </c:pt>
                <c:pt idx="114">
                  <c:v>-140.29124645794752</c:v>
                </c:pt>
                <c:pt idx="115">
                  <c:v>-142.88833990347155</c:v>
                </c:pt>
                <c:pt idx="116">
                  <c:v>-145.4740484605245</c:v>
                </c:pt>
                <c:pt idx="117">
                  <c:v>-148.04843486798393</c:v>
                </c:pt>
                <c:pt idx="118">
                  <c:v>-150.61156145417795</c:v>
                </c:pt>
                <c:pt idx="119">
                  <c:v>-153.16349013997365</c:v>
                </c:pt>
                <c:pt idx="120">
                  <c:v>-155.70428244183995</c:v>
                </c:pt>
                <c:pt idx="121">
                  <c:v>-158.23399947488883</c:v>
                </c:pt>
                <c:pt idx="122">
                  <c:v>-160.75270195588746</c:v>
                </c:pt>
                <c:pt idx="123">
                  <c:v>-163.26045020624542</c:v>
                </c:pt>
                <c:pt idx="124">
                  <c:v>-165.7573041549756</c:v>
                </c:pt>
                <c:pt idx="125">
                  <c:v>-168.24332334163148</c:v>
                </c:pt>
                <c:pt idx="126">
                  <c:v>-170.71856691922176</c:v>
                </c:pt>
                <c:pt idx="127">
                  <c:v>-173.18309365709558</c:v>
                </c:pt>
                <c:pt idx="128">
                  <c:v>-175.63696194380623</c:v>
                </c:pt>
                <c:pt idx="129">
                  <c:v>-178.08022978995029</c:v>
                </c:pt>
                <c:pt idx="130">
                  <c:v>-180.51295483098545</c:v>
                </c:pt>
                <c:pt idx="131">
                  <c:v>-182.93519433001961</c:v>
                </c:pt>
                <c:pt idx="132">
                  <c:v>-185.3470051805798</c:v>
                </c:pt>
                <c:pt idx="133">
                  <c:v>-187.74844390935777</c:v>
                </c:pt>
                <c:pt idx="134">
                  <c:v>-190.13956667893251</c:v>
                </c:pt>
                <c:pt idx="135">
                  <c:v>-192.52042929047025</c:v>
                </c:pt>
                <c:pt idx="136">
                  <c:v>-194.89108718639864</c:v>
                </c:pt>
                <c:pt idx="137">
                  <c:v>-197.25159545306383</c:v>
                </c:pt>
                <c:pt idx="138">
                  <c:v>-199.60200882336255</c:v>
                </c:pt>
                <c:pt idx="139">
                  <c:v>-201.94238167935248</c:v>
                </c:pt>
                <c:pt idx="140">
                  <c:v>-204.27276805483928</c:v>
                </c:pt>
                <c:pt idx="141">
                  <c:v>-206.59322163794548</c:v>
                </c:pt>
                <c:pt idx="142">
                  <c:v>-208.90379577365684</c:v>
                </c:pt>
                <c:pt idx="143">
                  <c:v>-211.2045434663454</c:v>
                </c:pt>
                <c:pt idx="144">
                  <c:v>-213.49551738227387</c:v>
                </c:pt>
                <c:pt idx="145">
                  <c:v>-215.77676985208006</c:v>
                </c:pt>
                <c:pt idx="146">
                  <c:v>-218.0483528732359</c:v>
                </c:pt>
                <c:pt idx="147">
                  <c:v>-220.31031811249386</c:v>
                </c:pt>
                <c:pt idx="148">
                  <c:v>-222.56271690830511</c:v>
                </c:pt>
                <c:pt idx="149">
                  <c:v>-224.8056002732244</c:v>
                </c:pt>
                <c:pt idx="150">
                  <c:v>-227.03901889628912</c:v>
                </c:pt>
                <c:pt idx="151">
                  <c:v>-229.26302314538543</c:v>
                </c:pt>
                <c:pt idx="152">
                  <c:v>-231.47766306958727</c:v>
                </c:pt>
                <c:pt idx="153">
                  <c:v>-233.68298840148373</c:v>
                </c:pt>
                <c:pt idx="154">
                  <c:v>-235.87904855948091</c:v>
                </c:pt>
                <c:pt idx="155">
                  <c:v>-238.06589265008961</c:v>
                </c:pt>
                <c:pt idx="156">
                  <c:v>-240.24356947019055</c:v>
                </c:pt>
                <c:pt idx="157">
                  <c:v>-242.41212750928491</c:v>
                </c:pt>
                <c:pt idx="158">
                  <c:v>-244.57161495172181</c:v>
                </c:pt>
                <c:pt idx="159">
                  <c:v>-246.72207967891256</c:v>
                </c:pt>
                <c:pt idx="160">
                  <c:v>-248.86356927152133</c:v>
                </c:pt>
                <c:pt idx="161">
                  <c:v>-250.99613101164493</c:v>
                </c:pt>
                <c:pt idx="162">
                  <c:v>-253.119811884966</c:v>
                </c:pt>
                <c:pt idx="163">
                  <c:v>-255.23465858289808</c:v>
                </c:pt>
                <c:pt idx="164">
                  <c:v>-257.34071750470457</c:v>
                </c:pt>
                <c:pt idx="165">
                  <c:v>-259.43803475960783</c:v>
                </c:pt>
                <c:pt idx="166">
                  <c:v>-261.52665616887452</c:v>
                </c:pt>
                <c:pt idx="167">
                  <c:v>-263.60662726789076</c:v>
                </c:pt>
                <c:pt idx="168">
                  <c:v>-265.67799330821276</c:v>
                </c:pt>
                <c:pt idx="169">
                  <c:v>-267.74079925960939</c:v>
                </c:pt>
                <c:pt idx="170">
                  <c:v>-269.79508981207994</c:v>
                </c:pt>
                <c:pt idx="171">
                  <c:v>-271.84090937786277</c:v>
                </c:pt>
                <c:pt idx="172">
                  <c:v>-273.87830209342087</c:v>
                </c:pt>
                <c:pt idx="173">
                  <c:v>-275.90731182141826</c:v>
                </c:pt>
                <c:pt idx="174">
                  <c:v>-277.92798215267453</c:v>
                </c:pt>
                <c:pt idx="175">
                  <c:v>-279.94035640810807</c:v>
                </c:pt>
                <c:pt idx="176">
                  <c:v>-281.9444776406591</c:v>
                </c:pt>
                <c:pt idx="177">
                  <c:v>-283.9403886372038</c:v>
                </c:pt>
                <c:pt idx="178">
                  <c:v>-285.92813192044468</c:v>
                </c:pt>
                <c:pt idx="179">
                  <c:v>-287.90774975079387</c:v>
                </c:pt>
                <c:pt idx="180">
                  <c:v>-289.87928412823453</c:v>
                </c:pt>
                <c:pt idx="181">
                  <c:v>-291.84277679417369</c:v>
                </c:pt>
                <c:pt idx="182">
                  <c:v>-293.79826923327312</c:v>
                </c:pt>
                <c:pt idx="183">
                  <c:v>-295.74580267527358</c:v>
                </c:pt>
                <c:pt idx="184">
                  <c:v>-297.68541809679596</c:v>
                </c:pt>
                <c:pt idx="185">
                  <c:v>-299.61715622313636</c:v>
                </c:pt>
                <c:pt idx="186">
                  <c:v>-301.54105753003955</c:v>
                </c:pt>
                <c:pt idx="187">
                  <c:v>-303.45716224546413</c:v>
                </c:pt>
                <c:pt idx="188">
                  <c:v>-305.36551035132857</c:v>
                </c:pt>
                <c:pt idx="189">
                  <c:v>-307.26614158524876</c:v>
                </c:pt>
                <c:pt idx="190">
                  <c:v>-309.15909544225553</c:v>
                </c:pt>
                <c:pt idx="191">
                  <c:v>-311.04441117650504</c:v>
                </c:pt>
                <c:pt idx="192">
                  <c:v>-312.92212780296938</c:v>
                </c:pt>
                <c:pt idx="193">
                  <c:v>-314.79228409911968</c:v>
                </c:pt>
                <c:pt idx="194">
                  <c:v>-316.65491860658938</c:v>
                </c:pt>
                <c:pt idx="195">
                  <c:v>-318.51006963283169</c:v>
                </c:pt>
                <c:pt idx="196">
                  <c:v>-320.35777525275716</c:v>
                </c:pt>
                <c:pt idx="197">
                  <c:v>-322.19807331036304</c:v>
                </c:pt>
                <c:pt idx="198">
                  <c:v>-324.03100142034657</c:v>
                </c:pt>
                <c:pt idx="199">
                  <c:v>-325.85659696970879</c:v>
                </c:pt>
                <c:pt idx="200">
                  <c:v>-327.67489711934149</c:v>
                </c:pt>
              </c:numCache>
            </c:numRef>
          </c:yVal>
        </c:ser>
        <c:axId val="72939776"/>
        <c:axId val="59986688"/>
      </c:scatterChart>
      <c:valAx>
        <c:axId val="72939776"/>
        <c:scaling>
          <c:orientation val="minMax"/>
          <c:max val="0.2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割引率</a:t>
                </a:r>
              </a:p>
            </c:rich>
          </c:tx>
          <c:layout>
            <c:manualLayout>
              <c:xMode val="edge"/>
              <c:yMode val="edge"/>
              <c:x val="0.89487935309861455"/>
              <c:y val="0.47742555235350631"/>
            </c:manualLayout>
          </c:layout>
          <c:spPr>
            <a:noFill/>
            <a:ln w="25400">
              <a:noFill/>
            </a:ln>
          </c:spPr>
        </c:title>
        <c:numFmt formatCode="0.0%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9986688"/>
        <c:crosses val="autoZero"/>
        <c:crossBetween val="midCat"/>
      </c:valAx>
      <c:valAx>
        <c:axId val="59986688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altLang="ja-JP"/>
                  <a:t>NPV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2.1038790269559519E-2"/>
              <c:y val="3.6589590566308894E-2"/>
            </c:manualLayout>
          </c:layout>
          <c:spPr>
            <a:noFill/>
            <a:ln w="25400">
              <a:noFill/>
            </a:ln>
          </c:spPr>
        </c:title>
        <c:numFmt formatCode="#,##0;[Red]\-#,##0" sourceLinked="1"/>
        <c:tickLblPos val="nextTo"/>
        <c:crossAx val="72939776"/>
        <c:crosses val="autoZero"/>
        <c:crossBetween val="midCat"/>
      </c:valAx>
    </c:plotArea>
    <c:plotVisOnly val="1"/>
    <c:dispBlanksAs val="gap"/>
  </c:chart>
  <c:spPr>
    <a:ln>
      <a:noFill/>
    </a:ln>
  </c:sp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11</xdr:row>
      <xdr:rowOff>38100</xdr:rowOff>
    </xdr:from>
    <xdr:to>
      <xdr:col>7</xdr:col>
      <xdr:colOff>219075</xdr:colOff>
      <xdr:row>25</xdr:row>
      <xdr:rowOff>133350</xdr:rowOff>
    </xdr:to>
    <xdr:graphicFrame macro="">
      <xdr:nvGraphicFramePr>
        <xdr:cNvPr id="204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8"/>
  <sheetViews>
    <sheetView showGridLines="0" tabSelected="1" workbookViewId="0">
      <selection activeCell="K10" sqref="K10"/>
    </sheetView>
  </sheetViews>
  <sheetFormatPr defaultRowHeight="12.75"/>
  <cols>
    <col min="1" max="1" width="14.85546875" style="1" bestFit="1" customWidth="1"/>
    <col min="2" max="16384" width="9.140625" style="1"/>
  </cols>
  <sheetData>
    <row r="1" spans="1:7" ht="19.5" thickBot="1">
      <c r="A1" s="60" t="s">
        <v>82</v>
      </c>
      <c r="B1" s="61"/>
      <c r="C1" s="61"/>
      <c r="D1" s="61"/>
      <c r="E1" s="61"/>
      <c r="F1" s="61"/>
      <c r="G1" s="61"/>
    </row>
    <row r="2" spans="1:7">
      <c r="A2" s="3"/>
    </row>
    <row r="3" spans="1:7" s="2" customFormat="1" ht="20.100000000000001" customHeight="1">
      <c r="A3" s="38"/>
      <c r="B3" s="38" t="s">
        <v>42</v>
      </c>
      <c r="C3" s="38" t="s">
        <v>0</v>
      </c>
      <c r="D3" s="38" t="s">
        <v>1</v>
      </c>
      <c r="E3" s="38" t="s">
        <v>2</v>
      </c>
      <c r="F3" s="38" t="s">
        <v>3</v>
      </c>
      <c r="G3" s="38" t="s">
        <v>4</v>
      </c>
    </row>
    <row r="4" spans="1:7" ht="20.100000000000001" customHeight="1">
      <c r="A4" s="9" t="s">
        <v>45</v>
      </c>
      <c r="B4" s="8">
        <v>-1000</v>
      </c>
      <c r="C4" s="8">
        <v>100</v>
      </c>
      <c r="D4" s="8">
        <v>200</v>
      </c>
      <c r="E4" s="8">
        <v>250</v>
      </c>
      <c r="F4" s="8">
        <v>300</v>
      </c>
      <c r="G4" s="8">
        <v>400</v>
      </c>
    </row>
    <row r="5" spans="1:7" ht="20.100000000000001" customHeight="1">
      <c r="A5" s="52"/>
      <c r="B5" s="24"/>
      <c r="C5" s="24"/>
      <c r="D5" s="24"/>
      <c r="E5" s="24"/>
      <c r="F5" s="24"/>
      <c r="G5" s="24"/>
    </row>
    <row r="6" spans="1:7" ht="20.100000000000001" customHeight="1">
      <c r="A6" s="1" t="s">
        <v>83</v>
      </c>
      <c r="B6" s="4"/>
      <c r="C6" s="4"/>
      <c r="D6" s="4"/>
      <c r="E6" s="4"/>
      <c r="F6" s="4"/>
      <c r="G6" s="4"/>
    </row>
    <row r="7" spans="1:7" ht="20.100000000000001" customHeight="1">
      <c r="A7" s="1" t="s">
        <v>43</v>
      </c>
      <c r="B7" s="5">
        <v>0.05</v>
      </c>
      <c r="C7" s="10">
        <v>1</v>
      </c>
      <c r="D7" s="10">
        <v>2</v>
      </c>
      <c r="E7" s="10">
        <v>3</v>
      </c>
      <c r="F7" s="10">
        <v>4</v>
      </c>
      <c r="G7" s="10">
        <v>5</v>
      </c>
    </row>
    <row r="8" spans="1:7" ht="20.100000000000001" customHeight="1">
      <c r="A8" s="38"/>
      <c r="B8" s="38" t="s">
        <v>42</v>
      </c>
      <c r="C8" s="38" t="s">
        <v>0</v>
      </c>
      <c r="D8" s="38" t="s">
        <v>1</v>
      </c>
      <c r="E8" s="38" t="s">
        <v>2</v>
      </c>
      <c r="F8" s="38" t="s">
        <v>3</v>
      </c>
      <c r="G8" s="38" t="s">
        <v>4</v>
      </c>
    </row>
    <row r="9" spans="1:7" ht="20.100000000000001" customHeight="1">
      <c r="A9" s="9" t="s">
        <v>45</v>
      </c>
      <c r="B9" s="11">
        <f t="shared" ref="B9:G9" si="0">B4</f>
        <v>-1000</v>
      </c>
      <c r="C9" s="11">
        <f t="shared" si="0"/>
        <v>100</v>
      </c>
      <c r="D9" s="11">
        <f t="shared" si="0"/>
        <v>200</v>
      </c>
      <c r="E9" s="11">
        <f t="shared" si="0"/>
        <v>250</v>
      </c>
      <c r="F9" s="11">
        <f t="shared" si="0"/>
        <v>300</v>
      </c>
      <c r="G9" s="11">
        <f t="shared" si="0"/>
        <v>400</v>
      </c>
    </row>
    <row r="10" spans="1:7" ht="20.100000000000001" customHeight="1">
      <c r="A10" s="9" t="s">
        <v>8</v>
      </c>
      <c r="B10" s="8">
        <f>B9</f>
        <v>-1000</v>
      </c>
      <c r="C10" s="8">
        <f>C9/(1+$B7)^C7</f>
        <v>95.238095238095241</v>
      </c>
      <c r="D10" s="8">
        <f>D9/(1+$B7)^D7</f>
        <v>181.40589569160997</v>
      </c>
      <c r="E10" s="8">
        <f>E9/(1+$B7)^E7</f>
        <v>215.95939963286901</v>
      </c>
      <c r="F10" s="8">
        <f>F9/(1+$B7)^F7</f>
        <v>246.81074243756458</v>
      </c>
      <c r="G10" s="8">
        <f>G9/(1+$B7)^G7</f>
        <v>313.41046658738355</v>
      </c>
    </row>
    <row r="11" spans="1:7" ht="20.100000000000001" customHeight="1">
      <c r="A11" s="9" t="s">
        <v>7</v>
      </c>
      <c r="B11" s="8">
        <f>SUM(B10:G10)</f>
        <v>52.824599587522357</v>
      </c>
      <c r="C11" s="4"/>
      <c r="D11" s="4"/>
      <c r="E11" s="4"/>
      <c r="F11" s="4"/>
      <c r="G11" s="4"/>
    </row>
    <row r="12" spans="1:7" ht="20.100000000000001" customHeight="1">
      <c r="A12" s="6"/>
      <c r="B12" s="4"/>
    </row>
    <row r="13" spans="1:7" ht="20.100000000000001" customHeight="1"/>
    <row r="14" spans="1:7" ht="20.100000000000001" customHeight="1">
      <c r="A14" s="1" t="s">
        <v>43</v>
      </c>
      <c r="B14" s="5">
        <v>0.1</v>
      </c>
      <c r="C14" s="10">
        <v>1</v>
      </c>
      <c r="D14" s="10">
        <v>2</v>
      </c>
      <c r="E14" s="10">
        <v>3</v>
      </c>
      <c r="F14" s="10">
        <v>4</v>
      </c>
      <c r="G14" s="10">
        <v>5</v>
      </c>
    </row>
    <row r="15" spans="1:7" ht="20.100000000000001" customHeight="1">
      <c r="A15" s="38"/>
      <c r="B15" s="38" t="s">
        <v>42</v>
      </c>
      <c r="C15" s="38" t="s">
        <v>0</v>
      </c>
      <c r="D15" s="38" t="s">
        <v>1</v>
      </c>
      <c r="E15" s="38" t="s">
        <v>2</v>
      </c>
      <c r="F15" s="38" t="s">
        <v>3</v>
      </c>
      <c r="G15" s="38" t="s">
        <v>4</v>
      </c>
    </row>
    <row r="16" spans="1:7" ht="20.100000000000001" customHeight="1">
      <c r="A16" s="9" t="s">
        <v>45</v>
      </c>
      <c r="B16" s="11">
        <f t="shared" ref="B16:G16" si="1">B4</f>
        <v>-1000</v>
      </c>
      <c r="C16" s="11">
        <f t="shared" si="1"/>
        <v>100</v>
      </c>
      <c r="D16" s="11">
        <f t="shared" si="1"/>
        <v>200</v>
      </c>
      <c r="E16" s="11">
        <f t="shared" si="1"/>
        <v>250</v>
      </c>
      <c r="F16" s="11">
        <f t="shared" si="1"/>
        <v>300</v>
      </c>
      <c r="G16" s="11">
        <f t="shared" si="1"/>
        <v>400</v>
      </c>
    </row>
    <row r="17" spans="1:7" ht="20.100000000000001" customHeight="1">
      <c r="A17" s="9" t="s">
        <v>8</v>
      </c>
      <c r="B17" s="8">
        <f>B16</f>
        <v>-1000</v>
      </c>
      <c r="C17" s="8">
        <f>C16/(1+$B14)^C14</f>
        <v>90.909090909090907</v>
      </c>
      <c r="D17" s="8">
        <f>D16/(1+$B14)^D14</f>
        <v>165.28925619834709</v>
      </c>
      <c r="E17" s="8">
        <f>E16/(1+$B14)^E14</f>
        <v>187.82870022539439</v>
      </c>
      <c r="F17" s="8">
        <f>F16/(1+$B14)^F14</f>
        <v>204.90403660952114</v>
      </c>
      <c r="G17" s="8">
        <f>G16/(1+$B14)^G14</f>
        <v>248.36852922366199</v>
      </c>
    </row>
    <row r="18" spans="1:7" ht="20.100000000000001" customHeight="1">
      <c r="A18" s="9" t="s">
        <v>7</v>
      </c>
      <c r="B18" s="8">
        <f>SUM(B17:G17)</f>
        <v>-102.70038683398451</v>
      </c>
      <c r="C18" s="4"/>
      <c r="D18" s="4"/>
      <c r="E18" s="4"/>
      <c r="F18" s="4"/>
      <c r="G18" s="4"/>
    </row>
  </sheetData>
  <phoneticPr fontId="2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3"/>
  <sheetViews>
    <sheetView showGridLines="0" workbookViewId="0">
      <selection activeCell="L8" sqref="L8"/>
    </sheetView>
  </sheetViews>
  <sheetFormatPr defaultRowHeight="12.75"/>
  <cols>
    <col min="1" max="1" width="18.7109375" style="26" bestFit="1" customWidth="1"/>
    <col min="2" max="2" width="17.5703125" style="26" customWidth="1"/>
    <col min="3" max="16384" width="9.140625" style="26"/>
  </cols>
  <sheetData>
    <row r="1" spans="1:9" ht="18" thickBot="1">
      <c r="A1" s="58" t="s">
        <v>84</v>
      </c>
      <c r="B1" s="56"/>
      <c r="C1" s="56"/>
      <c r="D1" s="56"/>
      <c r="E1" s="56"/>
      <c r="F1" s="56"/>
      <c r="G1" s="56"/>
      <c r="H1" s="56"/>
      <c r="I1" s="56"/>
    </row>
    <row r="2" spans="1:9">
      <c r="A2" s="57"/>
      <c r="B2" s="36"/>
      <c r="C2" s="36"/>
      <c r="D2" s="36"/>
      <c r="E2" s="36"/>
      <c r="F2" s="36"/>
      <c r="G2" s="36"/>
      <c r="H2" s="36"/>
      <c r="I2" s="36"/>
    </row>
    <row r="3" spans="1:9" s="31" customFormat="1" ht="20.100000000000001" customHeight="1">
      <c r="B3" s="27" t="s">
        <v>70</v>
      </c>
      <c r="C3" s="27">
        <v>21000</v>
      </c>
    </row>
    <row r="4" spans="1:9" s="31" customFormat="1" ht="20.100000000000001" customHeight="1">
      <c r="B4" s="27" t="s">
        <v>71</v>
      </c>
      <c r="C4" s="27">
        <v>7</v>
      </c>
    </row>
    <row r="5" spans="1:9" s="31" customFormat="1" ht="20.100000000000001" customHeight="1">
      <c r="B5" s="27" t="s">
        <v>72</v>
      </c>
      <c r="C5" s="34">
        <v>0.4</v>
      </c>
    </row>
    <row r="6" spans="1:9" s="31" customFormat="1" ht="20.100000000000001" customHeight="1">
      <c r="B6" s="27" t="s">
        <v>73</v>
      </c>
      <c r="C6" s="34">
        <v>0.05</v>
      </c>
    </row>
    <row r="7" spans="1:9" s="31" customFormat="1" ht="20.100000000000001" customHeight="1"/>
    <row r="8" spans="1:9" s="31" customFormat="1" ht="20.100000000000001" customHeight="1">
      <c r="B8" s="46"/>
      <c r="C8" s="47" t="s">
        <v>58</v>
      </c>
      <c r="D8" s="47" t="s">
        <v>57</v>
      </c>
      <c r="E8" s="47" t="s">
        <v>56</v>
      </c>
      <c r="F8" s="47" t="s">
        <v>55</v>
      </c>
      <c r="G8" s="47" t="s">
        <v>54</v>
      </c>
      <c r="H8" s="47" t="s">
        <v>53</v>
      </c>
      <c r="I8" s="47" t="s">
        <v>52</v>
      </c>
    </row>
    <row r="9" spans="1:9" s="31" customFormat="1" ht="20.100000000000001" customHeight="1">
      <c r="B9" s="27" t="s">
        <v>74</v>
      </c>
      <c r="C9" s="27">
        <v>1000</v>
      </c>
      <c r="D9" s="27">
        <v>2000</v>
      </c>
      <c r="E9" s="27">
        <v>2000</v>
      </c>
      <c r="F9" s="27">
        <v>1200</v>
      </c>
      <c r="G9" s="27">
        <v>800</v>
      </c>
      <c r="H9" s="27">
        <v>500</v>
      </c>
      <c r="I9" s="27">
        <v>300</v>
      </c>
    </row>
    <row r="10" spans="1:9" s="31" customFormat="1" ht="20.100000000000001" customHeight="1">
      <c r="B10" s="27" t="s">
        <v>75</v>
      </c>
      <c r="C10" s="27">
        <f>C3/C4</f>
        <v>3000</v>
      </c>
      <c r="D10" s="27">
        <f t="shared" ref="D10:I10" si="0">C10</f>
        <v>3000</v>
      </c>
      <c r="E10" s="27">
        <f t="shared" si="0"/>
        <v>3000</v>
      </c>
      <c r="F10" s="27">
        <f t="shared" si="0"/>
        <v>3000</v>
      </c>
      <c r="G10" s="27">
        <f t="shared" si="0"/>
        <v>3000</v>
      </c>
      <c r="H10" s="27">
        <f t="shared" si="0"/>
        <v>3000</v>
      </c>
      <c r="I10" s="27">
        <f t="shared" si="0"/>
        <v>3000</v>
      </c>
    </row>
    <row r="11" spans="1:9" s="31" customFormat="1" ht="20.100000000000001" customHeight="1">
      <c r="B11" s="27" t="s">
        <v>76</v>
      </c>
      <c r="C11" s="27">
        <v>1000</v>
      </c>
      <c r="D11" s="27">
        <v>2000</v>
      </c>
      <c r="E11" s="27">
        <v>2500</v>
      </c>
      <c r="F11" s="27">
        <v>2000</v>
      </c>
      <c r="G11" s="27">
        <v>1500</v>
      </c>
      <c r="H11" s="27">
        <v>1000</v>
      </c>
      <c r="I11" s="27">
        <v>0</v>
      </c>
    </row>
    <row r="12" spans="1:9" ht="20.100000000000001" customHeight="1">
      <c r="B12" s="28" t="s">
        <v>77</v>
      </c>
      <c r="C12" s="27"/>
      <c r="D12" s="27"/>
      <c r="E12" s="27"/>
      <c r="F12" s="27"/>
      <c r="G12" s="27"/>
      <c r="H12" s="27"/>
      <c r="I12" s="27">
        <v>5000</v>
      </c>
    </row>
    <row r="13" spans="1:9" ht="20.100000000000001" customHeight="1">
      <c r="B13" s="36"/>
      <c r="C13" s="37"/>
      <c r="D13" s="37"/>
      <c r="E13" s="37"/>
      <c r="F13" s="37"/>
      <c r="G13" s="37"/>
      <c r="H13" s="37"/>
      <c r="I13" s="37"/>
    </row>
    <row r="14" spans="1:9" ht="20.100000000000001" customHeight="1"/>
    <row r="15" spans="1:9" ht="20.100000000000001" customHeight="1">
      <c r="A15" s="26" t="s">
        <v>78</v>
      </c>
      <c r="C15" s="26">
        <v>1</v>
      </c>
      <c r="D15" s="26">
        <v>2</v>
      </c>
      <c r="E15" s="26">
        <v>3</v>
      </c>
      <c r="F15" s="26">
        <v>4</v>
      </c>
      <c r="G15" s="26">
        <v>5</v>
      </c>
      <c r="H15" s="26">
        <v>6</v>
      </c>
      <c r="I15" s="26">
        <v>7</v>
      </c>
    </row>
    <row r="16" spans="1:9" ht="20.100000000000001" customHeight="1">
      <c r="A16" s="48"/>
      <c r="B16" s="47" t="s">
        <v>79</v>
      </c>
      <c r="C16" s="49" t="s">
        <v>58</v>
      </c>
      <c r="D16" s="47" t="s">
        <v>57</v>
      </c>
      <c r="E16" s="47" t="s">
        <v>56</v>
      </c>
      <c r="F16" s="47" t="s">
        <v>55</v>
      </c>
      <c r="G16" s="47" t="s">
        <v>54</v>
      </c>
      <c r="H16" s="47" t="s">
        <v>53</v>
      </c>
      <c r="I16" s="47" t="s">
        <v>52</v>
      </c>
    </row>
    <row r="17" spans="1:9" ht="20.100000000000001" customHeight="1">
      <c r="A17" s="28" t="s">
        <v>80</v>
      </c>
      <c r="B17" s="29">
        <f>-C3</f>
        <v>-21000</v>
      </c>
      <c r="C17" s="30">
        <f>C9*(1-$C5)+C10-C11</f>
        <v>2600</v>
      </c>
      <c r="D17" s="27">
        <f t="shared" ref="D17:I17" si="1">D9*(1-$C5)+D10-(D11-C11)</f>
        <v>3200</v>
      </c>
      <c r="E17" s="27">
        <f t="shared" si="1"/>
        <v>3700</v>
      </c>
      <c r="F17" s="27">
        <f t="shared" si="1"/>
        <v>4220</v>
      </c>
      <c r="G17" s="27">
        <f t="shared" si="1"/>
        <v>3980</v>
      </c>
      <c r="H17" s="27">
        <f t="shared" si="1"/>
        <v>3800</v>
      </c>
      <c r="I17" s="27">
        <f t="shared" si="1"/>
        <v>4180</v>
      </c>
    </row>
    <row r="18" spans="1:9" ht="20.100000000000001" customHeight="1">
      <c r="A18" s="28" t="s">
        <v>18</v>
      </c>
      <c r="B18" s="27">
        <f>NPV(C6,C17:I17)+B17</f>
        <v>-28.611024848003581</v>
      </c>
    </row>
    <row r="19" spans="1:9" ht="20.100000000000001" customHeight="1"/>
    <row r="20" spans="1:9" ht="20.100000000000001" customHeight="1">
      <c r="A20" s="26" t="s">
        <v>81</v>
      </c>
    </row>
    <row r="21" spans="1:9" ht="20.100000000000001" customHeight="1">
      <c r="A21" s="48"/>
      <c r="B21" s="47" t="s">
        <v>79</v>
      </c>
      <c r="C21" s="47" t="s">
        <v>58</v>
      </c>
      <c r="D21" s="47" t="s">
        <v>57</v>
      </c>
      <c r="E21" s="47" t="s">
        <v>56</v>
      </c>
      <c r="F21" s="47" t="s">
        <v>55</v>
      </c>
      <c r="G21" s="47" t="s">
        <v>54</v>
      </c>
      <c r="H21" s="47" t="s">
        <v>53</v>
      </c>
      <c r="I21" s="47" t="s">
        <v>52</v>
      </c>
    </row>
    <row r="22" spans="1:9" ht="20.100000000000001" customHeight="1">
      <c r="A22" s="28" t="s">
        <v>80</v>
      </c>
      <c r="B22" s="29">
        <f t="shared" ref="B22:H22" si="2">B17</f>
        <v>-21000</v>
      </c>
      <c r="C22" s="27">
        <f t="shared" si="2"/>
        <v>2600</v>
      </c>
      <c r="D22" s="27">
        <f t="shared" si="2"/>
        <v>3200</v>
      </c>
      <c r="E22" s="27">
        <f t="shared" si="2"/>
        <v>3700</v>
      </c>
      <c r="F22" s="27">
        <f t="shared" si="2"/>
        <v>4220</v>
      </c>
      <c r="G22" s="27">
        <f t="shared" si="2"/>
        <v>3980</v>
      </c>
      <c r="H22" s="27">
        <f t="shared" si="2"/>
        <v>3800</v>
      </c>
      <c r="I22" s="27">
        <f>I17+I12*(1-C5)</f>
        <v>7180</v>
      </c>
    </row>
    <row r="23" spans="1:9" ht="20.100000000000001" customHeight="1">
      <c r="A23" s="28" t="s">
        <v>18</v>
      </c>
      <c r="B23" s="27">
        <f>NPV(C6,C22:I22)+B22</f>
        <v>2103.4329655423608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D22"/>
  <sheetViews>
    <sheetView showGridLines="0" workbookViewId="0">
      <selection activeCell="A5" sqref="A5"/>
    </sheetView>
  </sheetViews>
  <sheetFormatPr defaultRowHeight="12.75"/>
  <cols>
    <col min="1" max="1" width="14.85546875" style="1" bestFit="1" customWidth="1"/>
    <col min="2" max="16384" width="9.140625" style="1"/>
  </cols>
  <sheetData>
    <row r="1" spans="1:238" ht="19.5" thickBot="1">
      <c r="A1" s="61" t="s">
        <v>85</v>
      </c>
      <c r="B1" s="61"/>
      <c r="C1" s="61"/>
      <c r="D1" s="61"/>
      <c r="E1" s="61"/>
      <c r="F1" s="61"/>
      <c r="G1" s="61"/>
    </row>
    <row r="2" spans="1:238" ht="20.100000000000001" customHeight="1"/>
    <row r="3" spans="1:238" s="2" customFormat="1" ht="20.100000000000001" customHeight="1">
      <c r="A3" s="38"/>
      <c r="B3" s="39" t="s">
        <v>6</v>
      </c>
      <c r="C3" s="38" t="s">
        <v>0</v>
      </c>
      <c r="D3" s="38" t="s">
        <v>1</v>
      </c>
      <c r="E3" s="38" t="s">
        <v>2</v>
      </c>
      <c r="F3" s="38" t="s">
        <v>3</v>
      </c>
      <c r="G3" s="38" t="s">
        <v>4</v>
      </c>
    </row>
    <row r="4" spans="1:238" ht="20.100000000000001" customHeight="1">
      <c r="A4" s="7" t="s">
        <v>5</v>
      </c>
      <c r="B4" s="8">
        <v>-1000</v>
      </c>
      <c r="C4" s="8">
        <v>100</v>
      </c>
      <c r="D4" s="8">
        <v>200</v>
      </c>
      <c r="E4" s="8">
        <v>250</v>
      </c>
      <c r="F4" s="8">
        <v>300</v>
      </c>
      <c r="G4" s="8">
        <v>400</v>
      </c>
    </row>
    <row r="5" spans="1:238" ht="20.100000000000001" customHeight="1">
      <c r="B5" s="4"/>
      <c r="C5" s="4"/>
      <c r="D5" s="4"/>
      <c r="E5" s="4"/>
      <c r="F5" s="4"/>
      <c r="G5" s="4"/>
    </row>
    <row r="6" spans="1:238" ht="20.100000000000001" customHeight="1">
      <c r="A6" s="1" t="s">
        <v>9</v>
      </c>
      <c r="B6" s="12">
        <f>IRR(B4:G4)</f>
        <v>6.5721502962262451E-2</v>
      </c>
    </row>
    <row r="7" spans="1:238" ht="20.100000000000001" customHeight="1"/>
    <row r="8" spans="1:238" ht="20.100000000000001" customHeight="1">
      <c r="A8" s="3" t="s">
        <v>48</v>
      </c>
      <c r="B8" s="5">
        <v>0</v>
      </c>
      <c r="C8" s="5">
        <v>1E-3</v>
      </c>
      <c r="D8" s="5">
        <v>2E-3</v>
      </c>
      <c r="E8" s="5">
        <v>3.0000000000000001E-3</v>
      </c>
      <c r="F8" s="5">
        <v>4.0000000000000001E-3</v>
      </c>
      <c r="G8" s="5">
        <v>5.0000000000000001E-3</v>
      </c>
      <c r="H8" s="5">
        <v>6.0000000000000001E-3</v>
      </c>
      <c r="I8" s="5">
        <v>7.0000000000000001E-3</v>
      </c>
      <c r="J8" s="5">
        <v>8.0000000000000002E-3</v>
      </c>
      <c r="K8" s="5">
        <v>8.9999999999999993E-3</v>
      </c>
      <c r="L8" s="5">
        <v>0.01</v>
      </c>
      <c r="M8" s="5">
        <v>1.0999999999999999E-2</v>
      </c>
      <c r="N8" s="5">
        <v>1.2E-2</v>
      </c>
      <c r="O8" s="5">
        <v>1.2999999999999999E-2</v>
      </c>
      <c r="P8" s="5">
        <v>1.4E-2</v>
      </c>
      <c r="Q8" s="5">
        <v>1.4999999999999999E-2</v>
      </c>
      <c r="R8" s="5">
        <v>1.6E-2</v>
      </c>
      <c r="S8" s="5">
        <v>1.7000000000000001E-2</v>
      </c>
      <c r="T8" s="5">
        <v>1.7999999999999999E-2</v>
      </c>
      <c r="U8" s="5">
        <v>1.9E-2</v>
      </c>
      <c r="V8" s="5">
        <v>0.02</v>
      </c>
      <c r="W8" s="5">
        <v>2.1000000000000001E-2</v>
      </c>
      <c r="X8" s="5">
        <v>2.1999999999999999E-2</v>
      </c>
      <c r="Y8" s="5">
        <v>2.3E-2</v>
      </c>
      <c r="Z8" s="5">
        <v>2.4E-2</v>
      </c>
      <c r="AA8" s="5">
        <v>2.5000000000000001E-2</v>
      </c>
      <c r="AB8" s="5">
        <v>2.5999999999999999E-2</v>
      </c>
      <c r="AC8" s="5">
        <v>2.7E-2</v>
      </c>
      <c r="AD8" s="5">
        <v>2.8000000000000001E-2</v>
      </c>
      <c r="AE8" s="5">
        <v>2.9000000000000001E-2</v>
      </c>
      <c r="AF8" s="5">
        <v>0.03</v>
      </c>
      <c r="AG8" s="5">
        <v>3.1E-2</v>
      </c>
      <c r="AH8" s="5">
        <v>3.2000000000000001E-2</v>
      </c>
      <c r="AI8" s="5">
        <v>3.3000000000000002E-2</v>
      </c>
      <c r="AJ8" s="5">
        <v>3.4000000000000002E-2</v>
      </c>
      <c r="AK8" s="5">
        <v>3.5000000000000003E-2</v>
      </c>
      <c r="AL8" s="5">
        <v>3.5999999999999997E-2</v>
      </c>
      <c r="AM8" s="5">
        <v>3.6999999999999998E-2</v>
      </c>
      <c r="AN8" s="5">
        <v>3.7999999999999999E-2</v>
      </c>
      <c r="AO8" s="5">
        <v>3.9E-2</v>
      </c>
      <c r="AP8" s="5">
        <v>0.04</v>
      </c>
      <c r="AQ8" s="5">
        <v>4.1000000000000002E-2</v>
      </c>
      <c r="AR8" s="5">
        <v>4.2000000000000003E-2</v>
      </c>
      <c r="AS8" s="5">
        <v>4.2999999999999997E-2</v>
      </c>
      <c r="AT8" s="5">
        <v>4.3999999999999997E-2</v>
      </c>
      <c r="AU8" s="5">
        <v>4.4999999999999998E-2</v>
      </c>
      <c r="AV8" s="5">
        <v>4.5999999999999999E-2</v>
      </c>
      <c r="AW8" s="5">
        <v>4.7E-2</v>
      </c>
      <c r="AX8" s="5">
        <v>4.8000000000000001E-2</v>
      </c>
      <c r="AY8" s="5">
        <v>4.9000000000000002E-2</v>
      </c>
      <c r="AZ8" s="5">
        <v>0.05</v>
      </c>
      <c r="BA8" s="5">
        <v>5.0999999999999997E-2</v>
      </c>
      <c r="BB8" s="5">
        <v>5.1999999999999998E-2</v>
      </c>
      <c r="BC8" s="5">
        <v>5.2999999999999999E-2</v>
      </c>
      <c r="BD8" s="5">
        <v>5.3999999999999999E-2</v>
      </c>
      <c r="BE8" s="5">
        <v>5.5E-2</v>
      </c>
      <c r="BF8" s="5">
        <v>5.6000000000000001E-2</v>
      </c>
      <c r="BG8" s="5">
        <v>5.7000000000000002E-2</v>
      </c>
      <c r="BH8" s="5">
        <v>5.8000000000000003E-2</v>
      </c>
      <c r="BI8" s="5">
        <v>5.8999999999999997E-2</v>
      </c>
      <c r="BJ8" s="5">
        <v>0.06</v>
      </c>
      <c r="BK8" s="5">
        <v>6.0999999999999999E-2</v>
      </c>
      <c r="BL8" s="5">
        <v>6.2E-2</v>
      </c>
      <c r="BM8" s="5">
        <v>6.3E-2</v>
      </c>
      <c r="BN8" s="5">
        <v>6.4000000000000001E-2</v>
      </c>
      <c r="BO8" s="5">
        <v>6.5000000000000002E-2</v>
      </c>
      <c r="BP8" s="5">
        <v>6.6000000000000003E-2</v>
      </c>
      <c r="BQ8" s="5">
        <v>6.7000000000000004E-2</v>
      </c>
      <c r="BR8" s="5">
        <v>6.8000000000000005E-2</v>
      </c>
      <c r="BS8" s="5">
        <v>6.9000000000000006E-2</v>
      </c>
      <c r="BT8" s="5">
        <v>7.0000000000000007E-2</v>
      </c>
      <c r="BU8" s="5">
        <v>7.0999999999999994E-2</v>
      </c>
      <c r="BV8" s="5">
        <v>7.1999999999999995E-2</v>
      </c>
      <c r="BW8" s="5">
        <v>7.2999999999999995E-2</v>
      </c>
      <c r="BX8" s="5">
        <v>7.3999999999999996E-2</v>
      </c>
      <c r="BY8" s="5">
        <v>7.4999999999999997E-2</v>
      </c>
      <c r="BZ8" s="5">
        <v>7.5999999999999998E-2</v>
      </c>
      <c r="CA8" s="5">
        <v>7.6999999999999999E-2</v>
      </c>
      <c r="CB8" s="5">
        <v>7.8E-2</v>
      </c>
      <c r="CC8" s="5">
        <v>7.9000000000000001E-2</v>
      </c>
      <c r="CD8" s="5">
        <v>0.08</v>
      </c>
      <c r="CE8" s="5">
        <v>8.1000000000000003E-2</v>
      </c>
      <c r="CF8" s="5">
        <v>8.2000000000000003E-2</v>
      </c>
      <c r="CG8" s="5">
        <v>8.3000000000000004E-2</v>
      </c>
      <c r="CH8" s="5">
        <v>8.4000000000000005E-2</v>
      </c>
      <c r="CI8" s="5">
        <v>8.5000000000000006E-2</v>
      </c>
      <c r="CJ8" s="5">
        <v>8.5999999999999993E-2</v>
      </c>
      <c r="CK8" s="5">
        <v>8.6999999999999994E-2</v>
      </c>
      <c r="CL8" s="5">
        <v>8.7999999999999995E-2</v>
      </c>
      <c r="CM8" s="5">
        <v>8.8999999999999996E-2</v>
      </c>
      <c r="CN8" s="5">
        <v>0.09</v>
      </c>
      <c r="CO8" s="5">
        <v>9.0999999999999998E-2</v>
      </c>
      <c r="CP8" s="5">
        <v>9.1999999999999998E-2</v>
      </c>
      <c r="CQ8" s="5">
        <v>9.2999999999999999E-2</v>
      </c>
      <c r="CR8" s="5">
        <v>9.4E-2</v>
      </c>
      <c r="CS8" s="5">
        <v>9.5000000000000001E-2</v>
      </c>
      <c r="CT8" s="5">
        <v>9.6000000000000002E-2</v>
      </c>
      <c r="CU8" s="5">
        <v>9.7000000000000003E-2</v>
      </c>
      <c r="CV8" s="5">
        <v>9.8000000000000004E-2</v>
      </c>
      <c r="CW8" s="5">
        <v>9.9000000000000005E-2</v>
      </c>
      <c r="CX8" s="5">
        <v>0.1</v>
      </c>
      <c r="CY8" s="5">
        <v>0.10100000000000001</v>
      </c>
      <c r="CZ8" s="5">
        <v>0.10199999999999999</v>
      </c>
      <c r="DA8" s="5">
        <v>0.10299999999999999</v>
      </c>
      <c r="DB8" s="5">
        <v>0.104</v>
      </c>
      <c r="DC8" s="5">
        <v>0.105</v>
      </c>
      <c r="DD8" s="5">
        <v>0.106</v>
      </c>
      <c r="DE8" s="5">
        <v>0.107</v>
      </c>
      <c r="DF8" s="5">
        <v>0.108</v>
      </c>
      <c r="DG8" s="5">
        <v>0.109</v>
      </c>
      <c r="DH8" s="5">
        <v>0.11</v>
      </c>
      <c r="DI8" s="5">
        <v>0.111</v>
      </c>
      <c r="DJ8" s="5">
        <v>0.112</v>
      </c>
      <c r="DK8" s="5">
        <v>0.113</v>
      </c>
      <c r="DL8" s="5">
        <v>0.114</v>
      </c>
      <c r="DM8" s="5">
        <v>0.115</v>
      </c>
      <c r="DN8" s="5">
        <v>0.11600000000000001</v>
      </c>
      <c r="DO8" s="5">
        <v>0.11700000000000001</v>
      </c>
      <c r="DP8" s="5">
        <v>0.11799999999999999</v>
      </c>
      <c r="DQ8" s="5">
        <v>0.11899999999999999</v>
      </c>
      <c r="DR8" s="5">
        <v>0.12</v>
      </c>
      <c r="DS8" s="5">
        <v>0.121</v>
      </c>
      <c r="DT8" s="5">
        <v>0.122</v>
      </c>
      <c r="DU8" s="5">
        <v>0.123</v>
      </c>
      <c r="DV8" s="5">
        <v>0.124</v>
      </c>
      <c r="DW8" s="5">
        <v>0.125</v>
      </c>
      <c r="DX8" s="5">
        <v>0.126</v>
      </c>
      <c r="DY8" s="5">
        <v>0.127</v>
      </c>
      <c r="DZ8" s="5">
        <v>0.128</v>
      </c>
      <c r="EA8" s="5">
        <v>0.129</v>
      </c>
      <c r="EB8" s="5">
        <v>0.13</v>
      </c>
      <c r="EC8" s="5">
        <v>0.13100000000000001</v>
      </c>
      <c r="ED8" s="5">
        <v>0.13200000000000001</v>
      </c>
      <c r="EE8" s="5">
        <v>0.13300000000000001</v>
      </c>
      <c r="EF8" s="5">
        <v>0.13400000000000001</v>
      </c>
      <c r="EG8" s="5">
        <v>0.13500000000000001</v>
      </c>
      <c r="EH8" s="5">
        <v>0.13600000000000001</v>
      </c>
      <c r="EI8" s="5">
        <v>0.13700000000000001</v>
      </c>
      <c r="EJ8" s="5">
        <v>0.13800000000000001</v>
      </c>
      <c r="EK8" s="5">
        <v>0.13900000000000001</v>
      </c>
      <c r="EL8" s="5">
        <v>0.14000000000000001</v>
      </c>
      <c r="EM8" s="5">
        <v>0.14099999999999999</v>
      </c>
      <c r="EN8" s="5">
        <v>0.14199999999999999</v>
      </c>
      <c r="EO8" s="5">
        <v>0.14299999999999999</v>
      </c>
      <c r="EP8" s="5">
        <v>0.14399999999999999</v>
      </c>
      <c r="EQ8" s="5">
        <v>0.14499999999999999</v>
      </c>
      <c r="ER8" s="5">
        <v>0.14599999999999999</v>
      </c>
      <c r="ES8" s="5">
        <v>0.14699999999999999</v>
      </c>
      <c r="ET8" s="5">
        <v>0.14799999999999999</v>
      </c>
      <c r="EU8" s="5">
        <v>0.14899999999999999</v>
      </c>
      <c r="EV8" s="5">
        <v>0.15</v>
      </c>
      <c r="EW8" s="5">
        <v>0.151</v>
      </c>
      <c r="EX8" s="5">
        <v>0.152</v>
      </c>
      <c r="EY8" s="5">
        <v>0.153</v>
      </c>
      <c r="EZ8" s="5">
        <v>0.154</v>
      </c>
      <c r="FA8" s="5">
        <v>0.155</v>
      </c>
      <c r="FB8" s="5">
        <v>0.156</v>
      </c>
      <c r="FC8" s="5">
        <v>0.157</v>
      </c>
      <c r="FD8" s="5">
        <v>0.158</v>
      </c>
      <c r="FE8" s="5">
        <v>0.159</v>
      </c>
      <c r="FF8" s="5">
        <v>0.16</v>
      </c>
      <c r="FG8" s="5">
        <v>0.161</v>
      </c>
      <c r="FH8" s="5">
        <v>0.16200000000000001</v>
      </c>
      <c r="FI8" s="5">
        <v>0.16300000000000001</v>
      </c>
      <c r="FJ8" s="5">
        <v>0.16400000000000001</v>
      </c>
      <c r="FK8" s="5">
        <v>0.16500000000000001</v>
      </c>
      <c r="FL8" s="5">
        <v>0.16600000000000001</v>
      </c>
      <c r="FM8" s="5">
        <v>0.16700000000000001</v>
      </c>
      <c r="FN8" s="5">
        <v>0.16800000000000001</v>
      </c>
      <c r="FO8" s="5">
        <v>0.16900000000000001</v>
      </c>
      <c r="FP8" s="5">
        <v>0.17</v>
      </c>
      <c r="FQ8" s="5">
        <v>0.17100000000000001</v>
      </c>
      <c r="FR8" s="5">
        <v>0.17199999999999999</v>
      </c>
      <c r="FS8" s="5">
        <v>0.17299999999999999</v>
      </c>
      <c r="FT8" s="5">
        <v>0.17399999999999999</v>
      </c>
      <c r="FU8" s="5">
        <v>0.17499999999999999</v>
      </c>
      <c r="FV8" s="5">
        <v>0.17599999999999999</v>
      </c>
      <c r="FW8" s="5">
        <v>0.17699999999999999</v>
      </c>
      <c r="FX8" s="5">
        <v>0.17799999999999999</v>
      </c>
      <c r="FY8" s="5">
        <v>0.17899999999999999</v>
      </c>
      <c r="FZ8" s="5">
        <v>0.18</v>
      </c>
      <c r="GA8" s="5">
        <v>0.18099999999999999</v>
      </c>
      <c r="GB8" s="5">
        <v>0.182</v>
      </c>
      <c r="GC8" s="5">
        <v>0.183</v>
      </c>
      <c r="GD8" s="5">
        <v>0.184</v>
      </c>
      <c r="GE8" s="5">
        <v>0.185</v>
      </c>
      <c r="GF8" s="5">
        <v>0.186</v>
      </c>
      <c r="GG8" s="5">
        <v>0.187</v>
      </c>
      <c r="GH8" s="5">
        <v>0.188</v>
      </c>
      <c r="GI8" s="5">
        <v>0.189</v>
      </c>
      <c r="GJ8" s="5">
        <v>0.19</v>
      </c>
      <c r="GK8" s="5">
        <v>0.191</v>
      </c>
      <c r="GL8" s="5">
        <v>0.192</v>
      </c>
      <c r="GM8" s="5">
        <v>0.193</v>
      </c>
      <c r="GN8" s="5">
        <v>0.19400000000000001</v>
      </c>
      <c r="GO8" s="5">
        <v>0.19500000000000001</v>
      </c>
      <c r="GP8" s="5">
        <v>0.19600000000000001</v>
      </c>
      <c r="GQ8" s="5">
        <v>0.19700000000000001</v>
      </c>
      <c r="GR8" s="5">
        <v>0.19800000000000001</v>
      </c>
      <c r="GS8" s="5">
        <v>0.19900000000000001</v>
      </c>
      <c r="GT8" s="5">
        <v>0.2</v>
      </c>
      <c r="GU8" s="5">
        <v>0.20100000000000001</v>
      </c>
      <c r="GV8" s="5">
        <v>0.20200000000000001</v>
      </c>
      <c r="GW8" s="5">
        <v>0.20300000000000001</v>
      </c>
      <c r="GX8" s="5">
        <v>0.20399999999999999</v>
      </c>
      <c r="GY8" s="5">
        <v>0.20499999999999999</v>
      </c>
      <c r="GZ8" s="5">
        <v>0.20599999999999999</v>
      </c>
      <c r="HA8" s="5">
        <v>0.20699999999999999</v>
      </c>
      <c r="HB8" s="5">
        <v>0.20799999999999999</v>
      </c>
      <c r="HC8" s="5">
        <v>0.20899999999999999</v>
      </c>
      <c r="HD8" s="5">
        <v>0.21</v>
      </c>
      <c r="HE8" s="5">
        <v>0.21099999999999999</v>
      </c>
      <c r="HF8" s="5">
        <v>0.21199999999999999</v>
      </c>
      <c r="HG8" s="5">
        <v>0.21299999999999999</v>
      </c>
      <c r="HH8" s="5">
        <v>0.214</v>
      </c>
      <c r="HI8" s="5">
        <v>0.215</v>
      </c>
      <c r="HJ8" s="5">
        <v>0.216</v>
      </c>
      <c r="HK8" s="5">
        <v>0.217</v>
      </c>
      <c r="HL8" s="5">
        <v>0.218</v>
      </c>
      <c r="HM8" s="5">
        <v>0.219</v>
      </c>
      <c r="HN8" s="5">
        <v>0.22</v>
      </c>
      <c r="HO8" s="5">
        <v>0.221</v>
      </c>
      <c r="HP8" s="5">
        <v>0.222</v>
      </c>
      <c r="HQ8" s="5">
        <v>0.223</v>
      </c>
      <c r="HR8" s="5">
        <v>0.224</v>
      </c>
      <c r="HS8" s="5">
        <v>0.22500000000000001</v>
      </c>
      <c r="HT8" s="5">
        <v>0.22600000000000001</v>
      </c>
      <c r="HU8" s="5">
        <v>0.22700000000000001</v>
      </c>
      <c r="HV8" s="5">
        <v>0.22800000000000001</v>
      </c>
      <c r="HW8" s="5">
        <v>0.22900000000000001</v>
      </c>
      <c r="HX8" s="5">
        <v>0.23</v>
      </c>
      <c r="HY8" s="5">
        <v>0.23100000000000001</v>
      </c>
      <c r="HZ8" s="5">
        <v>0.23200000000000001</v>
      </c>
      <c r="IA8" s="5">
        <v>0.23300000000000001</v>
      </c>
      <c r="IB8" s="5">
        <v>0.23400000000000001</v>
      </c>
      <c r="IC8" s="5">
        <v>0.23499999999999999</v>
      </c>
      <c r="ID8" s="5">
        <v>0.23599999999999999</v>
      </c>
    </row>
    <row r="9" spans="1:238" ht="20.100000000000001" customHeight="1">
      <c r="A9" s="1" t="s">
        <v>49</v>
      </c>
      <c r="B9" s="22">
        <f>NPV(B8,$C4:$G4)+$B4</f>
        <v>250</v>
      </c>
      <c r="C9" s="22">
        <f t="shared" ref="C9:BN9" si="0">NPV(C8,$C4:$G4)+$B4</f>
        <v>245.56117664327689</v>
      </c>
      <c r="D9" s="22">
        <f t="shared" si="0"/>
        <v>241.14461349124781</v>
      </c>
      <c r="E9" s="22">
        <f t="shared" si="0"/>
        <v>236.75017169351463</v>
      </c>
      <c r="F9" s="22">
        <f t="shared" si="0"/>
        <v>232.37771342255905</v>
      </c>
      <c r="G9" s="22">
        <f t="shared" si="0"/>
        <v>228.02710186510694</v>
      </c>
      <c r="H9" s="22">
        <f t="shared" si="0"/>
        <v>223.69820121356202</v>
      </c>
      <c r="I9" s="22">
        <f t="shared" si="0"/>
        <v>219.39087665753573</v>
      </c>
      <c r="J9" s="22">
        <f t="shared" si="0"/>
        <v>215.10499437544377</v>
      </c>
      <c r="K9" s="22">
        <f t="shared" si="0"/>
        <v>210.84042152619395</v>
      </c>
      <c r="L9" s="22">
        <f t="shared" si="0"/>
        <v>206.59702624093893</v>
      </c>
      <c r="M9" s="22">
        <f t="shared" si="0"/>
        <v>202.37467761492439</v>
      </c>
      <c r="N9" s="22">
        <f t="shared" si="0"/>
        <v>198.17324569939751</v>
      </c>
      <c r="O9" s="22">
        <f t="shared" si="0"/>
        <v>193.99260149360248</v>
      </c>
      <c r="P9" s="22">
        <f t="shared" si="0"/>
        <v>189.83261693684608</v>
      </c>
      <c r="Q9" s="22">
        <f t="shared" si="0"/>
        <v>185.69316490064239</v>
      </c>
      <c r="R9" s="22">
        <f t="shared" si="0"/>
        <v>181.57411918092362</v>
      </c>
      <c r="S9" s="22">
        <f t="shared" si="0"/>
        <v>177.47535449033671</v>
      </c>
      <c r="T9" s="22">
        <f t="shared" si="0"/>
        <v>173.39674645059608</v>
      </c>
      <c r="U9" s="22">
        <f t="shared" si="0"/>
        <v>169.33817158492548</v>
      </c>
      <c r="V9" s="22">
        <f t="shared" si="0"/>
        <v>165.29950731055328</v>
      </c>
      <c r="W9" s="22">
        <f t="shared" si="0"/>
        <v>161.28063193129424</v>
      </c>
      <c r="X9" s="22">
        <f t="shared" si="0"/>
        <v>157.28142463018526</v>
      </c>
      <c r="Y9" s="22">
        <f t="shared" si="0"/>
        <v>153.30176546220537</v>
      </c>
      <c r="Z9" s="22">
        <f t="shared" si="0"/>
        <v>149.34153534704819</v>
      </c>
      <c r="AA9" s="22">
        <f t="shared" si="0"/>
        <v>145.40061606197537</v>
      </c>
      <c r="AB9" s="22">
        <f t="shared" si="0"/>
        <v>141.47889023472476</v>
      </c>
      <c r="AC9" s="22">
        <f t="shared" si="0"/>
        <v>137.57624133649597</v>
      </c>
      <c r="AD9" s="22">
        <f t="shared" si="0"/>
        <v>133.69255367498931</v>
      </c>
      <c r="AE9" s="22">
        <f t="shared" si="0"/>
        <v>129.82771238752071</v>
      </c>
      <c r="AF9" s="22">
        <f t="shared" si="0"/>
        <v>125.98160343418954</v>
      </c>
      <c r="AG9" s="22">
        <f t="shared" si="0"/>
        <v>122.15411359112068</v>
      </c>
      <c r="AH9" s="22">
        <f t="shared" si="0"/>
        <v>118.34513044375785</v>
      </c>
      <c r="AI9" s="22">
        <f t="shared" si="0"/>
        <v>114.55454238022935</v>
      </c>
      <c r="AJ9" s="22">
        <f t="shared" si="0"/>
        <v>110.78223858476645</v>
      </c>
      <c r="AK9" s="22">
        <f t="shared" si="0"/>
        <v>107.02810903119007</v>
      </c>
      <c r="AL9" s="22">
        <f t="shared" si="0"/>
        <v>103.29204447644952</v>
      </c>
      <c r="AM9" s="22">
        <f t="shared" si="0"/>
        <v>99.573936454228033</v>
      </c>
      <c r="AN9" s="22">
        <f t="shared" si="0"/>
        <v>95.873677268601568</v>
      </c>
      <c r="AO9" s="22">
        <f t="shared" si="0"/>
        <v>92.191159987760557</v>
      </c>
      <c r="AP9" s="22">
        <f t="shared" si="0"/>
        <v>88.526278437783503</v>
      </c>
      <c r="AQ9" s="22">
        <f t="shared" si="0"/>
        <v>84.878927196474933</v>
      </c>
      <c r="AR9" s="22">
        <f t="shared" si="0"/>
        <v>81.249001587251541</v>
      </c>
      <c r="AS9" s="22">
        <f t="shared" si="0"/>
        <v>77.636397673092915</v>
      </c>
      <c r="AT9" s="22">
        <f t="shared" si="0"/>
        <v>74.041012250538188</v>
      </c>
      <c r="AU9" s="22">
        <f t="shared" si="0"/>
        <v>70.462742843747492</v>
      </c>
      <c r="AV9" s="22">
        <f t="shared" si="0"/>
        <v>66.901487698607752</v>
      </c>
      <c r="AW9" s="22">
        <f t="shared" si="0"/>
        <v>63.357145776902371</v>
      </c>
      <c r="AX9" s="22">
        <f t="shared" si="0"/>
        <v>59.829616750520245</v>
      </c>
      <c r="AY9" s="22">
        <f t="shared" si="0"/>
        <v>56.318800995735728</v>
      </c>
      <c r="AZ9" s="22">
        <f t="shared" si="0"/>
        <v>52.824599587522243</v>
      </c>
      <c r="BA9" s="22">
        <f t="shared" si="0"/>
        <v>49.346914293930695</v>
      </c>
      <c r="BB9" s="22">
        <f t="shared" si="0"/>
        <v>45.885647570509718</v>
      </c>
      <c r="BC9" s="22">
        <f t="shared" si="0"/>
        <v>42.440702554786412</v>
      </c>
      <c r="BD9" s="22">
        <f t="shared" si="0"/>
        <v>39.011983060783678</v>
      </c>
      <c r="BE9" s="22">
        <f t="shared" si="0"/>
        <v>35.599393573602356</v>
      </c>
      <c r="BF9" s="22">
        <f t="shared" si="0"/>
        <v>32.202839244037705</v>
      </c>
      <c r="BG9" s="22">
        <f t="shared" si="0"/>
        <v>28.822225883257488</v>
      </c>
      <c r="BH9" s="22">
        <f t="shared" si="0"/>
        <v>25.457459957514402</v>
      </c>
      <c r="BI9" s="22">
        <f t="shared" si="0"/>
        <v>22.108448582922279</v>
      </c>
      <c r="BJ9" s="22">
        <f t="shared" si="0"/>
        <v>18.775099520261733</v>
      </c>
      <c r="BK9" s="22">
        <f t="shared" si="0"/>
        <v>15.457321169848456</v>
      </c>
      <c r="BL9" s="22">
        <f t="shared" si="0"/>
        <v>12.155022566434241</v>
      </c>
      <c r="BM9" s="22">
        <f t="shared" si="0"/>
        <v>8.8681133741654321</v>
      </c>
      <c r="BN9" s="22">
        <f t="shared" si="0"/>
        <v>5.5965038815744492</v>
      </c>
      <c r="BO9" s="22">
        <f t="shared" ref="BO9:DZ9" si="1">NPV(BO8,$C4:$G4)+$B4</f>
        <v>2.3401049966300889</v>
      </c>
      <c r="BP9" s="22">
        <f t="shared" si="1"/>
        <v>-0.9011717581835228</v>
      </c>
      <c r="BQ9" s="22">
        <f t="shared" si="1"/>
        <v>-4.1274142507288616</v>
      </c>
      <c r="BR9" s="22">
        <f t="shared" si="1"/>
        <v>-7.3387097440468096</v>
      </c>
      <c r="BS9" s="22">
        <f t="shared" si="1"/>
        <v>-10.535144901133663</v>
      </c>
      <c r="BT9" s="22">
        <f t="shared" si="1"/>
        <v>-13.716805789686305</v>
      </c>
      <c r="BU9" s="22">
        <f t="shared" si="1"/>
        <v>-16.883777886796224</v>
      </c>
      <c r="BV9" s="22">
        <f t="shared" si="1"/>
        <v>-20.036146083609083</v>
      </c>
      <c r="BW9" s="22">
        <f t="shared" si="1"/>
        <v>-23.173994689935739</v>
      </c>
      <c r="BX9" s="22">
        <f t="shared" si="1"/>
        <v>-26.297407438831328</v>
      </c>
      <c r="BY9" s="22">
        <f t="shared" si="1"/>
        <v>-29.406467491122157</v>
      </c>
      <c r="BZ9" s="22">
        <f t="shared" si="1"/>
        <v>-32.501257439905885</v>
      </c>
      <c r="CA9" s="22">
        <f t="shared" si="1"/>
        <v>-35.581859314999406</v>
      </c>
      <c r="CB9" s="22">
        <f t="shared" si="1"/>
        <v>-38.648354587357289</v>
      </c>
      <c r="CC9" s="22">
        <f t="shared" si="1"/>
        <v>-41.700824173443152</v>
      </c>
      <c r="CD9" s="22">
        <f t="shared" si="1"/>
        <v>-44.739348439571245</v>
      </c>
      <c r="CE9" s="22">
        <f t="shared" si="1"/>
        <v>-47.764007206199153</v>
      </c>
      <c r="CF9" s="22">
        <f t="shared" si="1"/>
        <v>-50.774879752194806</v>
      </c>
      <c r="CG9" s="22">
        <f t="shared" si="1"/>
        <v>-53.772044819052667</v>
      </c>
      <c r="CH9" s="22">
        <f t="shared" si="1"/>
        <v>-56.755580615087752</v>
      </c>
      <c r="CI9" s="22">
        <f t="shared" si="1"/>
        <v>-59.725564819577585</v>
      </c>
      <c r="CJ9" s="22">
        <f t="shared" si="1"/>
        <v>-62.682074586880958</v>
      </c>
      <c r="CK9" s="22">
        <f t="shared" si="1"/>
        <v>-65.625186550511216</v>
      </c>
      <c r="CL9" s="22">
        <f t="shared" si="1"/>
        <v>-68.554976827180781</v>
      </c>
      <c r="CM9" s="22">
        <f t="shared" si="1"/>
        <v>-71.471521020803493</v>
      </c>
      <c r="CN9" s="22">
        <f t="shared" si="1"/>
        <v>-74.374894226470019</v>
      </c>
      <c r="CO9" s="22">
        <f t="shared" si="1"/>
        <v>-77.265171034379705</v>
      </c>
      <c r="CP9" s="22">
        <f t="shared" si="1"/>
        <v>-80.142425533747883</v>
      </c>
      <c r="CQ9" s="22">
        <f t="shared" si="1"/>
        <v>-83.006731316668606</v>
      </c>
      <c r="CR9" s="22">
        <f t="shared" si="1"/>
        <v>-85.858161481954085</v>
      </c>
      <c r="CS9" s="22">
        <f t="shared" si="1"/>
        <v>-88.696788638932162</v>
      </c>
      <c r="CT9" s="22">
        <f t="shared" si="1"/>
        <v>-91.522684911217539</v>
      </c>
      <c r="CU9" s="22">
        <f t="shared" si="1"/>
        <v>-94.335921940444223</v>
      </c>
      <c r="CV9" s="22">
        <f t="shared" si="1"/>
        <v>-97.136570889972404</v>
      </c>
      <c r="CW9" s="22">
        <f t="shared" si="1"/>
        <v>-99.924702448555536</v>
      </c>
      <c r="CX9" s="22">
        <f t="shared" si="1"/>
        <v>-102.70038683398445</v>
      </c>
      <c r="CY9" s="22">
        <f t="shared" si="1"/>
        <v>-105.46369379668977</v>
      </c>
      <c r="CZ9" s="22">
        <f t="shared" si="1"/>
        <v>-108.21469262332459</v>
      </c>
      <c r="DA9" s="22">
        <f t="shared" si="1"/>
        <v>-110.95345214030488</v>
      </c>
      <c r="DB9" s="22">
        <f t="shared" si="1"/>
        <v>-113.6800407173298</v>
      </c>
      <c r="DC9" s="22">
        <f t="shared" si="1"/>
        <v>-116.39452627086337</v>
      </c>
      <c r="DD9" s="22">
        <f t="shared" si="1"/>
        <v>-119.09697626759237</v>
      </c>
      <c r="DE9" s="22">
        <f t="shared" si="1"/>
        <v>-121.78745772784862</v>
      </c>
      <c r="DF9" s="22">
        <f t="shared" si="1"/>
        <v>-124.46603722900977</v>
      </c>
      <c r="DG9" s="22">
        <f t="shared" si="1"/>
        <v>-127.1327809088607</v>
      </c>
      <c r="DH9" s="22">
        <f t="shared" si="1"/>
        <v>-129.78775446893803</v>
      </c>
      <c r="DI9" s="22">
        <f t="shared" si="1"/>
        <v>-132.43102317783325</v>
      </c>
      <c r="DJ9" s="22">
        <f t="shared" si="1"/>
        <v>-135.06265187448048</v>
      </c>
      <c r="DK9" s="22">
        <f t="shared" si="1"/>
        <v>-137.6827049714035</v>
      </c>
      <c r="DL9" s="22">
        <f t="shared" si="1"/>
        <v>-140.29124645794752</v>
      </c>
      <c r="DM9" s="22">
        <f t="shared" si="1"/>
        <v>-142.88833990347155</v>
      </c>
      <c r="DN9" s="22">
        <f t="shared" si="1"/>
        <v>-145.4740484605245</v>
      </c>
      <c r="DO9" s="22">
        <f t="shared" si="1"/>
        <v>-148.04843486798393</v>
      </c>
      <c r="DP9" s="22">
        <f t="shared" si="1"/>
        <v>-150.61156145417795</v>
      </c>
      <c r="DQ9" s="22">
        <f t="shared" si="1"/>
        <v>-153.16349013997365</v>
      </c>
      <c r="DR9" s="22">
        <f t="shared" si="1"/>
        <v>-155.70428244183995</v>
      </c>
      <c r="DS9" s="22">
        <f t="shared" si="1"/>
        <v>-158.23399947488883</v>
      </c>
      <c r="DT9" s="22">
        <f t="shared" si="1"/>
        <v>-160.75270195588746</v>
      </c>
      <c r="DU9" s="22">
        <f t="shared" si="1"/>
        <v>-163.26045020624542</v>
      </c>
      <c r="DV9" s="22">
        <f t="shared" si="1"/>
        <v>-165.7573041549756</v>
      </c>
      <c r="DW9" s="22">
        <f t="shared" si="1"/>
        <v>-168.24332334163148</v>
      </c>
      <c r="DX9" s="22">
        <f t="shared" si="1"/>
        <v>-170.71856691922176</v>
      </c>
      <c r="DY9" s="22">
        <f t="shared" si="1"/>
        <v>-173.18309365709558</v>
      </c>
      <c r="DZ9" s="22">
        <f t="shared" si="1"/>
        <v>-175.63696194380623</v>
      </c>
      <c r="EA9" s="22">
        <f t="shared" ref="EA9:GL9" si="2">NPV(EA8,$C4:$G4)+$B4</f>
        <v>-178.08022978995029</v>
      </c>
      <c r="EB9" s="22">
        <f t="shared" si="2"/>
        <v>-180.51295483098545</v>
      </c>
      <c r="EC9" s="22">
        <f t="shared" si="2"/>
        <v>-182.93519433001961</v>
      </c>
      <c r="ED9" s="22">
        <f t="shared" si="2"/>
        <v>-185.3470051805798</v>
      </c>
      <c r="EE9" s="22">
        <f t="shared" si="2"/>
        <v>-187.74844390935777</v>
      </c>
      <c r="EF9" s="22">
        <f t="shared" si="2"/>
        <v>-190.13956667893251</v>
      </c>
      <c r="EG9" s="22">
        <f t="shared" si="2"/>
        <v>-192.52042929047025</v>
      </c>
      <c r="EH9" s="22">
        <f t="shared" si="2"/>
        <v>-194.89108718639864</v>
      </c>
      <c r="EI9" s="22">
        <f t="shared" si="2"/>
        <v>-197.25159545306383</v>
      </c>
      <c r="EJ9" s="22">
        <f t="shared" si="2"/>
        <v>-199.60200882336255</v>
      </c>
      <c r="EK9" s="22">
        <f t="shared" si="2"/>
        <v>-201.94238167935248</v>
      </c>
      <c r="EL9" s="22">
        <f t="shared" si="2"/>
        <v>-204.27276805483928</v>
      </c>
      <c r="EM9" s="22">
        <f t="shared" si="2"/>
        <v>-206.59322163794548</v>
      </c>
      <c r="EN9" s="22">
        <f t="shared" si="2"/>
        <v>-208.90379577365684</v>
      </c>
      <c r="EO9" s="22">
        <f t="shared" si="2"/>
        <v>-211.2045434663454</v>
      </c>
      <c r="EP9" s="22">
        <f t="shared" si="2"/>
        <v>-213.49551738227387</v>
      </c>
      <c r="EQ9" s="22">
        <f t="shared" si="2"/>
        <v>-215.77676985208006</v>
      </c>
      <c r="ER9" s="22">
        <f t="shared" si="2"/>
        <v>-218.0483528732359</v>
      </c>
      <c r="ES9" s="22">
        <f t="shared" si="2"/>
        <v>-220.31031811249386</v>
      </c>
      <c r="ET9" s="22">
        <f t="shared" si="2"/>
        <v>-222.56271690830511</v>
      </c>
      <c r="EU9" s="22">
        <f t="shared" si="2"/>
        <v>-224.8056002732244</v>
      </c>
      <c r="EV9" s="22">
        <f t="shared" si="2"/>
        <v>-227.03901889628912</v>
      </c>
      <c r="EW9" s="22">
        <f t="shared" si="2"/>
        <v>-229.26302314538543</v>
      </c>
      <c r="EX9" s="22">
        <f t="shared" si="2"/>
        <v>-231.47766306958727</v>
      </c>
      <c r="EY9" s="22">
        <f t="shared" si="2"/>
        <v>-233.68298840148373</v>
      </c>
      <c r="EZ9" s="22">
        <f t="shared" si="2"/>
        <v>-235.87904855948091</v>
      </c>
      <c r="FA9" s="22">
        <f t="shared" si="2"/>
        <v>-238.06589265008961</v>
      </c>
      <c r="FB9" s="22">
        <f t="shared" si="2"/>
        <v>-240.24356947019055</v>
      </c>
      <c r="FC9" s="22">
        <f t="shared" si="2"/>
        <v>-242.41212750928491</v>
      </c>
      <c r="FD9" s="22">
        <f t="shared" si="2"/>
        <v>-244.57161495172181</v>
      </c>
      <c r="FE9" s="22">
        <f t="shared" si="2"/>
        <v>-246.72207967891256</v>
      </c>
      <c r="FF9" s="22">
        <f t="shared" si="2"/>
        <v>-248.86356927152133</v>
      </c>
      <c r="FG9" s="22">
        <f t="shared" si="2"/>
        <v>-250.99613101164493</v>
      </c>
      <c r="FH9" s="22">
        <f t="shared" si="2"/>
        <v>-253.119811884966</v>
      </c>
      <c r="FI9" s="22">
        <f t="shared" si="2"/>
        <v>-255.23465858289808</v>
      </c>
      <c r="FJ9" s="22">
        <f t="shared" si="2"/>
        <v>-257.34071750470457</v>
      </c>
      <c r="FK9" s="22">
        <f t="shared" si="2"/>
        <v>-259.43803475960783</v>
      </c>
      <c r="FL9" s="22">
        <f t="shared" si="2"/>
        <v>-261.52665616887452</v>
      </c>
      <c r="FM9" s="22">
        <f t="shared" si="2"/>
        <v>-263.60662726789076</v>
      </c>
      <c r="FN9" s="22">
        <f t="shared" si="2"/>
        <v>-265.67799330821276</v>
      </c>
      <c r="FO9" s="22">
        <f t="shared" si="2"/>
        <v>-267.74079925960939</v>
      </c>
      <c r="FP9" s="22">
        <f t="shared" si="2"/>
        <v>-269.79508981207994</v>
      </c>
      <c r="FQ9" s="22">
        <f t="shared" si="2"/>
        <v>-271.84090937786277</v>
      </c>
      <c r="FR9" s="22">
        <f t="shared" si="2"/>
        <v>-273.87830209342087</v>
      </c>
      <c r="FS9" s="22">
        <f t="shared" si="2"/>
        <v>-275.90731182141826</v>
      </c>
      <c r="FT9" s="22">
        <f t="shared" si="2"/>
        <v>-277.92798215267453</v>
      </c>
      <c r="FU9" s="22">
        <f t="shared" si="2"/>
        <v>-279.94035640810807</v>
      </c>
      <c r="FV9" s="22">
        <f t="shared" si="2"/>
        <v>-281.9444776406591</v>
      </c>
      <c r="FW9" s="22">
        <f t="shared" si="2"/>
        <v>-283.9403886372038</v>
      </c>
      <c r="FX9" s="22">
        <f t="shared" si="2"/>
        <v>-285.92813192044468</v>
      </c>
      <c r="FY9" s="22">
        <f t="shared" si="2"/>
        <v>-287.90774975079387</v>
      </c>
      <c r="FZ9" s="22">
        <f t="shared" si="2"/>
        <v>-289.87928412823453</v>
      </c>
      <c r="GA9" s="22">
        <f t="shared" si="2"/>
        <v>-291.84277679417369</v>
      </c>
      <c r="GB9" s="22">
        <f t="shared" si="2"/>
        <v>-293.79826923327312</v>
      </c>
      <c r="GC9" s="22">
        <f t="shared" si="2"/>
        <v>-295.74580267527358</v>
      </c>
      <c r="GD9" s="22">
        <f t="shared" si="2"/>
        <v>-297.68541809679596</v>
      </c>
      <c r="GE9" s="22">
        <f t="shared" si="2"/>
        <v>-299.61715622313636</v>
      </c>
      <c r="GF9" s="22">
        <f t="shared" si="2"/>
        <v>-301.54105753003955</v>
      </c>
      <c r="GG9" s="22">
        <f t="shared" si="2"/>
        <v>-303.45716224546413</v>
      </c>
      <c r="GH9" s="22">
        <f t="shared" si="2"/>
        <v>-305.36551035132857</v>
      </c>
      <c r="GI9" s="22">
        <f t="shared" si="2"/>
        <v>-307.26614158524876</v>
      </c>
      <c r="GJ9" s="22">
        <f t="shared" si="2"/>
        <v>-309.15909544225553</v>
      </c>
      <c r="GK9" s="22">
        <f t="shared" si="2"/>
        <v>-311.04441117650504</v>
      </c>
      <c r="GL9" s="22">
        <f t="shared" si="2"/>
        <v>-312.92212780296938</v>
      </c>
      <c r="GM9" s="22">
        <f t="shared" ref="GM9:ID9" si="3">NPV(GM8,$C4:$G4)+$B4</f>
        <v>-314.79228409911968</v>
      </c>
      <c r="GN9" s="22">
        <f t="shared" si="3"/>
        <v>-316.65491860658938</v>
      </c>
      <c r="GO9" s="22">
        <f t="shared" si="3"/>
        <v>-318.51006963283169</v>
      </c>
      <c r="GP9" s="22">
        <f t="shared" si="3"/>
        <v>-320.35777525275716</v>
      </c>
      <c r="GQ9" s="22">
        <f t="shared" si="3"/>
        <v>-322.19807331036304</v>
      </c>
      <c r="GR9" s="22">
        <f t="shared" si="3"/>
        <v>-324.03100142034657</v>
      </c>
      <c r="GS9" s="22">
        <f t="shared" si="3"/>
        <v>-325.85659696970879</v>
      </c>
      <c r="GT9" s="22">
        <f t="shared" si="3"/>
        <v>-327.67489711934149</v>
      </c>
      <c r="GU9" s="22">
        <f t="shared" si="3"/>
        <v>-329.48593880560679</v>
      </c>
      <c r="GV9" s="22">
        <f t="shared" si="3"/>
        <v>-331.28975874189848</v>
      </c>
      <c r="GW9" s="22">
        <f t="shared" si="3"/>
        <v>-333.08639342019762</v>
      </c>
      <c r="GX9" s="22">
        <f t="shared" si="3"/>
        <v>-334.87587911260869</v>
      </c>
      <c r="GY9" s="22">
        <f t="shared" si="3"/>
        <v>-336.65825187289079</v>
      </c>
      <c r="GZ9" s="22">
        <f t="shared" si="3"/>
        <v>-338.43354753797098</v>
      </c>
      <c r="HA9" s="22">
        <f t="shared" si="3"/>
        <v>-340.20180172945049</v>
      </c>
      <c r="HB9" s="22">
        <f t="shared" si="3"/>
        <v>-341.96304985509425</v>
      </c>
      <c r="HC9" s="22">
        <f t="shared" si="3"/>
        <v>-343.71732711031393</v>
      </c>
      <c r="HD9" s="22">
        <f t="shared" si="3"/>
        <v>-345.46466847963518</v>
      </c>
      <c r="HE9" s="22">
        <f t="shared" si="3"/>
        <v>-347.20510873815658</v>
      </c>
      <c r="HF9" s="22">
        <f t="shared" si="3"/>
        <v>-348.9386824529937</v>
      </c>
      <c r="HG9" s="22">
        <f t="shared" si="3"/>
        <v>-350.66542398471654</v>
      </c>
      <c r="HH9" s="22">
        <f t="shared" si="3"/>
        <v>-352.38536748877061</v>
      </c>
      <c r="HI9" s="22">
        <f t="shared" si="3"/>
        <v>-354.09854691689179</v>
      </c>
      <c r="HJ9" s="22">
        <f t="shared" si="3"/>
        <v>-355.80499601850556</v>
      </c>
      <c r="HK9" s="22">
        <f t="shared" si="3"/>
        <v>-357.50474834212071</v>
      </c>
      <c r="HL9" s="22">
        <f t="shared" si="3"/>
        <v>-359.19783723670571</v>
      </c>
      <c r="HM9" s="22">
        <f t="shared" si="3"/>
        <v>-360.88429585306199</v>
      </c>
      <c r="HN9" s="22">
        <f t="shared" si="3"/>
        <v>-362.56415714517789</v>
      </c>
      <c r="HO9" s="22">
        <f t="shared" si="3"/>
        <v>-364.23745387158158</v>
      </c>
      <c r="HP9" s="22">
        <f t="shared" si="3"/>
        <v>-365.90421859667447</v>
      </c>
      <c r="HQ9" s="22">
        <f t="shared" si="3"/>
        <v>-367.56448369206248</v>
      </c>
      <c r="HR9" s="22">
        <f t="shared" si="3"/>
        <v>-369.2182813378688</v>
      </c>
      <c r="HS9" s="22">
        <f t="shared" si="3"/>
        <v>-370.86564352404571</v>
      </c>
      <c r="HT9" s="22">
        <f t="shared" si="3"/>
        <v>-372.50660205166662</v>
      </c>
      <c r="HU9" s="22">
        <f t="shared" si="3"/>
        <v>-374.14118853421689</v>
      </c>
      <c r="HV9" s="22">
        <f t="shared" si="3"/>
        <v>-375.76943439886827</v>
      </c>
      <c r="HW9" s="22">
        <f t="shared" si="3"/>
        <v>-377.39137088774748</v>
      </c>
      <c r="HX9" s="22">
        <f t="shared" si="3"/>
        <v>-379.0070290591924</v>
      </c>
      <c r="HY9" s="22">
        <f t="shared" si="3"/>
        <v>-380.61643978900179</v>
      </c>
      <c r="HZ9" s="22">
        <f t="shared" si="3"/>
        <v>-382.21963377167071</v>
      </c>
      <c r="IA9" s="22">
        <f t="shared" si="3"/>
        <v>-383.81664152162193</v>
      </c>
      <c r="IB9" s="22">
        <f t="shared" si="3"/>
        <v>-385.40749337442389</v>
      </c>
      <c r="IC9" s="22">
        <f t="shared" si="3"/>
        <v>-386.99221948800061</v>
      </c>
      <c r="ID9" s="22">
        <f t="shared" si="3"/>
        <v>-388.57084984383391</v>
      </c>
    </row>
    <row r="10" spans="1:238" ht="20.100000000000001" customHeight="1"/>
    <row r="11" spans="1:238" ht="20.100000000000001" customHeight="1"/>
    <row r="12" spans="1:238" ht="20.100000000000001" customHeight="1"/>
    <row r="13" spans="1:238" ht="20.100000000000001" customHeight="1"/>
    <row r="14" spans="1:238" ht="20.100000000000001" customHeight="1"/>
    <row r="15" spans="1:238" ht="20.100000000000001" customHeight="1"/>
    <row r="16" spans="1:238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</sheetData>
  <phoneticPr fontId="2"/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3"/>
  <sheetViews>
    <sheetView showGridLines="0" workbookViewId="0"/>
  </sheetViews>
  <sheetFormatPr defaultRowHeight="12.75"/>
  <cols>
    <col min="1" max="1" width="14.85546875" style="1" bestFit="1" customWidth="1"/>
    <col min="2" max="16384" width="9.140625" style="1"/>
  </cols>
  <sheetData>
    <row r="1" spans="1:8" ht="19.5" thickBot="1">
      <c r="A1" s="61" t="s">
        <v>86</v>
      </c>
      <c r="B1" s="59"/>
      <c r="C1" s="59"/>
      <c r="D1" s="59"/>
      <c r="E1" s="59"/>
      <c r="F1" s="59"/>
      <c r="G1" s="59"/>
    </row>
    <row r="2" spans="1:8" ht="20.100000000000001" customHeight="1"/>
    <row r="3" spans="1:8" ht="20.100000000000001" customHeight="1">
      <c r="A3" s="1" t="s">
        <v>44</v>
      </c>
    </row>
    <row r="4" spans="1:8" s="2" customFormat="1" ht="20.100000000000001" customHeight="1">
      <c r="A4" s="40"/>
      <c r="B4" s="40" t="s">
        <v>42</v>
      </c>
      <c r="C4" s="41" t="s">
        <v>0</v>
      </c>
      <c r="D4" s="40" t="s">
        <v>1</v>
      </c>
      <c r="E4" s="40" t="s">
        <v>2</v>
      </c>
      <c r="F4" s="40" t="s">
        <v>3</v>
      </c>
      <c r="G4" s="40" t="s">
        <v>4</v>
      </c>
    </row>
    <row r="5" spans="1:8" ht="20.100000000000001" customHeight="1">
      <c r="A5" s="9" t="s">
        <v>45</v>
      </c>
      <c r="B5" s="8">
        <v>-2000</v>
      </c>
      <c r="C5" s="20">
        <v>400</v>
      </c>
      <c r="D5" s="8">
        <v>600</v>
      </c>
      <c r="E5" s="8">
        <v>750</v>
      </c>
      <c r="F5" s="8">
        <v>600</v>
      </c>
      <c r="G5" s="8">
        <v>500</v>
      </c>
    </row>
    <row r="6" spans="1:8" ht="20.100000000000001" customHeight="1">
      <c r="A6" s="9" t="s">
        <v>43</v>
      </c>
      <c r="B6" s="21">
        <v>0.05</v>
      </c>
      <c r="C6" s="4"/>
      <c r="D6" s="4"/>
      <c r="E6" s="4"/>
      <c r="F6" s="4"/>
      <c r="G6" s="4"/>
      <c r="H6" s="22"/>
    </row>
    <row r="7" spans="1:8" ht="20.100000000000001" customHeight="1">
      <c r="A7" s="9" t="s">
        <v>40</v>
      </c>
      <c r="B7" s="8">
        <f>NPV(B6,C5:G5)+B5</f>
        <v>458.43283503517659</v>
      </c>
    </row>
    <row r="8" spans="1:8" ht="20.100000000000001" customHeight="1">
      <c r="A8" s="9" t="s">
        <v>41</v>
      </c>
      <c r="B8" s="21">
        <f>IRR(B5:G5)</f>
        <v>0.1266471794256992</v>
      </c>
    </row>
    <row r="9" spans="1:8" ht="20.100000000000001" customHeight="1"/>
    <row r="10" spans="1:8" ht="20.100000000000001" customHeight="1">
      <c r="A10" s="1" t="s">
        <v>46</v>
      </c>
    </row>
    <row r="11" spans="1:8" ht="20.100000000000001" customHeight="1">
      <c r="A11" s="40"/>
      <c r="B11" s="40" t="s">
        <v>42</v>
      </c>
      <c r="C11" s="41" t="s">
        <v>0</v>
      </c>
      <c r="D11" s="40" t="s">
        <v>1</v>
      </c>
      <c r="E11" s="40" t="s">
        <v>2</v>
      </c>
      <c r="F11" s="40" t="s">
        <v>3</v>
      </c>
      <c r="G11" s="40" t="s">
        <v>4</v>
      </c>
    </row>
    <row r="12" spans="1:8" ht="20.100000000000001" customHeight="1">
      <c r="A12" s="9" t="s">
        <v>45</v>
      </c>
      <c r="B12" s="8">
        <v>-500</v>
      </c>
      <c r="C12" s="20">
        <v>100</v>
      </c>
      <c r="D12" s="8">
        <v>100</v>
      </c>
      <c r="E12" s="8">
        <v>150</v>
      </c>
      <c r="F12" s="8">
        <v>200</v>
      </c>
      <c r="G12" s="8">
        <v>250</v>
      </c>
    </row>
    <row r="13" spans="1:8" ht="20.100000000000001" customHeight="1">
      <c r="A13" s="9" t="s">
        <v>43</v>
      </c>
      <c r="B13" s="21">
        <v>0.05</v>
      </c>
      <c r="C13" s="4"/>
      <c r="D13" s="4"/>
      <c r="E13" s="4"/>
      <c r="F13" s="4"/>
      <c r="G13" s="4"/>
    </row>
    <row r="14" spans="1:8" ht="20.100000000000001" customHeight="1">
      <c r="A14" s="9" t="s">
        <v>40</v>
      </c>
      <c r="B14" s="8">
        <f>NPV(B13,C12:G12)+B12</f>
        <v>175.93871943911267</v>
      </c>
    </row>
    <row r="15" spans="1:8" ht="20.100000000000001" customHeight="1">
      <c r="A15" s="9" t="s">
        <v>41</v>
      </c>
      <c r="B15" s="21">
        <f>IRR(B12:G12)</f>
        <v>0.14988819942627432</v>
      </c>
    </row>
    <row r="16" spans="1:8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4"/>
  <sheetViews>
    <sheetView showGridLines="0" workbookViewId="0"/>
  </sheetViews>
  <sheetFormatPr defaultRowHeight="12.75"/>
  <cols>
    <col min="1" max="1" width="14.85546875" style="13" bestFit="1" customWidth="1"/>
    <col min="2" max="16384" width="9.140625" style="13"/>
  </cols>
  <sheetData>
    <row r="1" spans="1:9" s="62" customFormat="1" ht="19.5" thickBot="1">
      <c r="A1" s="64" t="s">
        <v>87</v>
      </c>
      <c r="B1" s="63"/>
      <c r="C1" s="63"/>
      <c r="D1" s="63"/>
      <c r="E1" s="63"/>
      <c r="F1" s="63"/>
      <c r="G1" s="63"/>
      <c r="H1" s="63"/>
      <c r="I1" s="63"/>
    </row>
    <row r="2" spans="1:9" ht="20.100000000000001" customHeight="1">
      <c r="A2" s="53"/>
    </row>
    <row r="3" spans="1:9" ht="20.100000000000001" customHeight="1">
      <c r="A3" s="19" t="s">
        <v>27</v>
      </c>
      <c r="B3" s="18">
        <v>0.05</v>
      </c>
    </row>
    <row r="4" spans="1:9" s="17" customFormat="1" ht="20.100000000000001" customHeight="1">
      <c r="A4" s="42" t="s">
        <v>26</v>
      </c>
      <c r="B4" s="43" t="s">
        <v>25</v>
      </c>
      <c r="C4" s="44" t="s">
        <v>24</v>
      </c>
      <c r="D4" s="44" t="s">
        <v>23</v>
      </c>
      <c r="E4" s="44" t="s">
        <v>22</v>
      </c>
      <c r="F4" s="44" t="s">
        <v>21</v>
      </c>
      <c r="G4" s="44" t="s">
        <v>20</v>
      </c>
      <c r="H4" s="44" t="s">
        <v>19</v>
      </c>
      <c r="I4" s="44" t="s">
        <v>18</v>
      </c>
    </row>
    <row r="5" spans="1:9" ht="20.100000000000001" customHeight="1">
      <c r="A5" s="16" t="s">
        <v>17</v>
      </c>
      <c r="B5" s="14">
        <v>-500</v>
      </c>
      <c r="C5" s="14">
        <v>50</v>
      </c>
      <c r="D5" s="14">
        <v>100</v>
      </c>
      <c r="E5" s="14">
        <v>120</v>
      </c>
      <c r="F5" s="14">
        <v>150</v>
      </c>
      <c r="G5" s="14">
        <v>180</v>
      </c>
      <c r="H5" s="15">
        <f t="shared" ref="H5:H12" si="0">IRR(B5:G5)</f>
        <v>5.3914105317120722E-2</v>
      </c>
      <c r="I5" s="14">
        <f t="shared" ref="I5:I12" si="1">NPV(B$3,C5:G5)+B5</f>
        <v>6.4225884717346844</v>
      </c>
    </row>
    <row r="6" spans="1:9" ht="20.100000000000001" customHeight="1">
      <c r="A6" s="16" t="s">
        <v>16</v>
      </c>
      <c r="B6" s="14">
        <v>-300</v>
      </c>
      <c r="C6" s="14">
        <v>50</v>
      </c>
      <c r="D6" s="14">
        <v>75</v>
      </c>
      <c r="E6" s="14">
        <v>100</v>
      </c>
      <c r="F6" s="14">
        <v>120</v>
      </c>
      <c r="G6" s="14">
        <v>150</v>
      </c>
      <c r="H6" s="15">
        <f t="shared" si="0"/>
        <v>0.16071734645948732</v>
      </c>
      <c r="I6" s="14">
        <f t="shared" si="1"/>
        <v>118.28324030184365</v>
      </c>
    </row>
    <row r="7" spans="1:9" ht="20.100000000000001" customHeight="1">
      <c r="A7" s="16" t="s">
        <v>15</v>
      </c>
      <c r="B7" s="14">
        <v>-1000</v>
      </c>
      <c r="C7" s="14">
        <v>100</v>
      </c>
      <c r="D7" s="14">
        <v>250</v>
      </c>
      <c r="E7" s="14">
        <v>300</v>
      </c>
      <c r="F7" s="14">
        <v>400</v>
      </c>
      <c r="G7" s="14">
        <v>450</v>
      </c>
      <c r="H7" s="15">
        <f t="shared" si="0"/>
        <v>0.12385074350218327</v>
      </c>
      <c r="I7" s="14">
        <f t="shared" si="1"/>
        <v>262.81450923960961</v>
      </c>
    </row>
    <row r="8" spans="1:9" ht="20.100000000000001" customHeight="1">
      <c r="A8" s="16" t="s">
        <v>14</v>
      </c>
      <c r="B8" s="14">
        <v>-800</v>
      </c>
      <c r="C8" s="14">
        <v>200</v>
      </c>
      <c r="D8" s="14">
        <v>300</v>
      </c>
      <c r="E8" s="14">
        <v>250</v>
      </c>
      <c r="F8" s="14">
        <v>200</v>
      </c>
      <c r="G8" s="14">
        <v>100</v>
      </c>
      <c r="H8" s="15">
        <f t="shared" si="0"/>
        <v>0.10867302372188116</v>
      </c>
      <c r="I8" s="14">
        <f t="shared" si="1"/>
        <v>121.43754525169675</v>
      </c>
    </row>
    <row r="9" spans="1:9" ht="20.100000000000001" customHeight="1">
      <c r="A9" s="16" t="s">
        <v>13</v>
      </c>
      <c r="B9" s="14">
        <v>-1500</v>
      </c>
      <c r="C9" s="14">
        <v>300</v>
      </c>
      <c r="D9" s="14">
        <v>400</v>
      </c>
      <c r="E9" s="14">
        <v>500</v>
      </c>
      <c r="F9" s="14">
        <v>550</v>
      </c>
      <c r="G9" s="14">
        <v>300</v>
      </c>
      <c r="H9" s="15">
        <f t="shared" si="0"/>
        <v>0.11021730927447493</v>
      </c>
      <c r="I9" s="14">
        <f t="shared" si="1"/>
        <v>267.98908743931634</v>
      </c>
    </row>
    <row r="10" spans="1:9" ht="20.100000000000001" customHeight="1">
      <c r="A10" s="16" t="s">
        <v>12</v>
      </c>
      <c r="B10" s="14">
        <v>-2000</v>
      </c>
      <c r="C10" s="14">
        <v>400</v>
      </c>
      <c r="D10" s="14">
        <v>450</v>
      </c>
      <c r="E10" s="14">
        <v>500</v>
      </c>
      <c r="F10" s="14">
        <v>650</v>
      </c>
      <c r="G10" s="14">
        <v>600</v>
      </c>
      <c r="H10" s="15">
        <f t="shared" si="0"/>
        <v>8.6837603480114864E-2</v>
      </c>
      <c r="I10" s="14">
        <f t="shared" si="1"/>
        <v>225.9067540200399</v>
      </c>
    </row>
    <row r="11" spans="1:9" ht="20.100000000000001" customHeight="1">
      <c r="A11" s="16" t="s">
        <v>11</v>
      </c>
      <c r="B11" s="14">
        <v>-1200</v>
      </c>
      <c r="C11" s="14">
        <v>250</v>
      </c>
      <c r="D11" s="14">
        <v>300</v>
      </c>
      <c r="E11" s="14">
        <v>350</v>
      </c>
      <c r="F11" s="14">
        <v>450</v>
      </c>
      <c r="G11" s="14">
        <v>500</v>
      </c>
      <c r="H11" s="15">
        <f t="shared" si="0"/>
        <v>0.14382598213059505</v>
      </c>
      <c r="I11" s="14">
        <f t="shared" si="1"/>
        <v>374.52643800924579</v>
      </c>
    </row>
    <row r="12" spans="1:9" ht="20.100000000000001" customHeight="1">
      <c r="A12" s="16" t="s">
        <v>10</v>
      </c>
      <c r="B12" s="14">
        <v>-400</v>
      </c>
      <c r="C12" s="14">
        <v>100</v>
      </c>
      <c r="D12" s="14">
        <v>115</v>
      </c>
      <c r="E12" s="14">
        <v>125</v>
      </c>
      <c r="F12" s="14">
        <v>150</v>
      </c>
      <c r="G12" s="14">
        <v>165</v>
      </c>
      <c r="H12" s="15">
        <f t="shared" si="0"/>
        <v>0.17281312425453438</v>
      </c>
      <c r="I12" s="14">
        <f t="shared" si="1"/>
        <v>160.21337376328358</v>
      </c>
    </row>
    <row r="13" spans="1:9" ht="20.100000000000001" customHeight="1"/>
    <row r="14" spans="1:9" ht="20.100000000000001" customHeight="1"/>
    <row r="15" spans="1:9" ht="20.100000000000001" customHeight="1"/>
    <row r="16" spans="1:9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</sheetData>
  <phoneticPr fontId="2"/>
  <pageMargins left="0.7" right="0.7" top="0.75" bottom="0.75" header="0.3" footer="0.3"/>
  <pageSetup paperSize="9" orientation="portrait" horizontalDpi="4294967293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3"/>
  <sheetViews>
    <sheetView showGridLines="0" workbookViewId="0"/>
  </sheetViews>
  <sheetFormatPr defaultRowHeight="12.75"/>
  <cols>
    <col min="1" max="1" width="14.85546875" style="13" bestFit="1" customWidth="1"/>
    <col min="2" max="3" width="9.140625" style="13"/>
    <col min="4" max="4" width="10.7109375" style="13" bestFit="1" customWidth="1"/>
    <col min="5" max="5" width="11.140625" style="13" bestFit="1" customWidth="1"/>
    <col min="6" max="6" width="12" style="13" customWidth="1"/>
    <col min="7" max="16384" width="9.140625" style="13"/>
  </cols>
  <sheetData>
    <row r="1" spans="1:6" ht="19.5" thickBot="1">
      <c r="A1" s="63" t="s">
        <v>88</v>
      </c>
      <c r="B1" s="63"/>
      <c r="C1" s="63"/>
      <c r="D1" s="63"/>
      <c r="E1" s="63"/>
      <c r="F1" s="63"/>
    </row>
    <row r="2" spans="1:6" ht="20.100000000000001" customHeight="1">
      <c r="A2" s="53"/>
    </row>
    <row r="3" spans="1:6" s="17" customFormat="1" ht="20.100000000000001" customHeight="1">
      <c r="A3" s="42" t="s">
        <v>26</v>
      </c>
      <c r="B3" s="44" t="s">
        <v>39</v>
      </c>
      <c r="C3" s="44" t="s">
        <v>38</v>
      </c>
      <c r="D3" s="44" t="s">
        <v>37</v>
      </c>
      <c r="E3" s="43" t="s">
        <v>36</v>
      </c>
      <c r="F3" s="45" t="s">
        <v>47</v>
      </c>
    </row>
    <row r="4" spans="1:6" ht="20.100000000000001" customHeight="1">
      <c r="A4" s="16" t="s">
        <v>35</v>
      </c>
      <c r="B4" s="15">
        <v>0.17281312425453438</v>
      </c>
      <c r="C4" s="14">
        <v>160.21337376328358</v>
      </c>
      <c r="D4" s="14">
        <f>C4</f>
        <v>160.21337376328358</v>
      </c>
      <c r="E4" s="14">
        <v>400</v>
      </c>
      <c r="F4" s="14">
        <f>E4</f>
        <v>400</v>
      </c>
    </row>
    <row r="5" spans="1:6" ht="20.100000000000001" customHeight="1">
      <c r="A5" s="16" t="s">
        <v>34</v>
      </c>
      <c r="B5" s="15">
        <v>0.16071734645948732</v>
      </c>
      <c r="C5" s="14">
        <v>118.28324030184365</v>
      </c>
      <c r="D5" s="14">
        <f t="shared" ref="D5:D11" si="0">D4+C5</f>
        <v>278.49661406512723</v>
      </c>
      <c r="E5" s="14">
        <v>300</v>
      </c>
      <c r="F5" s="14">
        <f t="shared" ref="F5:F11" si="1">F4+E5</f>
        <v>700</v>
      </c>
    </row>
    <row r="6" spans="1:6" ht="20.100000000000001" customHeight="1">
      <c r="A6" s="16" t="s">
        <v>33</v>
      </c>
      <c r="B6" s="15">
        <v>0.14382598213059505</v>
      </c>
      <c r="C6" s="14">
        <v>374.52643800924579</v>
      </c>
      <c r="D6" s="14">
        <f t="shared" si="0"/>
        <v>653.02305207437303</v>
      </c>
      <c r="E6" s="14">
        <v>1200</v>
      </c>
      <c r="F6" s="14">
        <f t="shared" si="1"/>
        <v>1900</v>
      </c>
    </row>
    <row r="7" spans="1:6" ht="20.100000000000001" customHeight="1">
      <c r="A7" s="16" t="s">
        <v>32</v>
      </c>
      <c r="B7" s="15">
        <v>0.12385074350218327</v>
      </c>
      <c r="C7" s="14">
        <v>262.81450923960961</v>
      </c>
      <c r="D7" s="14">
        <f t="shared" si="0"/>
        <v>915.83756131398263</v>
      </c>
      <c r="E7" s="14">
        <v>1000</v>
      </c>
      <c r="F7" s="14">
        <f t="shared" si="1"/>
        <v>2900</v>
      </c>
    </row>
    <row r="8" spans="1:6" ht="20.100000000000001" customHeight="1">
      <c r="A8" s="16" t="s">
        <v>31</v>
      </c>
      <c r="B8" s="15">
        <v>0.11021730927447493</v>
      </c>
      <c r="C8" s="14">
        <v>267.98908743931634</v>
      </c>
      <c r="D8" s="14">
        <f t="shared" si="0"/>
        <v>1183.826648753299</v>
      </c>
      <c r="E8" s="14">
        <v>1500</v>
      </c>
      <c r="F8" s="14">
        <f t="shared" si="1"/>
        <v>4400</v>
      </c>
    </row>
    <row r="9" spans="1:6" ht="20.100000000000001" customHeight="1">
      <c r="A9" s="16" t="s">
        <v>30</v>
      </c>
      <c r="B9" s="15">
        <v>0.10867302372188116</v>
      </c>
      <c r="C9" s="14">
        <v>121.43754525169675</v>
      </c>
      <c r="D9" s="14">
        <f t="shared" si="0"/>
        <v>1305.2641940049957</v>
      </c>
      <c r="E9" s="14">
        <v>800</v>
      </c>
      <c r="F9" s="14">
        <f t="shared" si="1"/>
        <v>5200</v>
      </c>
    </row>
    <row r="10" spans="1:6" ht="20.100000000000001" customHeight="1">
      <c r="A10" s="16" t="s">
        <v>29</v>
      </c>
      <c r="B10" s="15">
        <v>8.6837603480114864E-2</v>
      </c>
      <c r="C10" s="14">
        <v>225.9067540200399</v>
      </c>
      <c r="D10" s="14">
        <f t="shared" si="0"/>
        <v>1531.1709480250356</v>
      </c>
      <c r="E10" s="14">
        <v>2000</v>
      </c>
      <c r="F10" s="14">
        <f t="shared" si="1"/>
        <v>7200</v>
      </c>
    </row>
    <row r="11" spans="1:6" ht="20.100000000000001" customHeight="1">
      <c r="A11" s="16" t="s">
        <v>28</v>
      </c>
      <c r="B11" s="15">
        <v>5.3914105317120722E-2</v>
      </c>
      <c r="C11" s="14">
        <v>6.4225884717346844</v>
      </c>
      <c r="D11" s="14">
        <f t="shared" si="0"/>
        <v>1537.5935364967704</v>
      </c>
      <c r="E11" s="14">
        <v>500</v>
      </c>
      <c r="F11" s="14">
        <f t="shared" si="1"/>
        <v>7700</v>
      </c>
    </row>
    <row r="12" spans="1:6" ht="20.100000000000001" customHeight="1"/>
    <row r="13" spans="1:6" ht="20.100000000000001" customHeight="1"/>
    <row r="14" spans="1:6" ht="20.100000000000001" customHeight="1"/>
    <row r="15" spans="1:6" ht="20.100000000000001" customHeight="1"/>
    <row r="16" spans="1:6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</sheetData>
  <phoneticPr fontId="2"/>
  <pageMargins left="0.7" right="0.7" top="0.75" bottom="0.75" header="0.3" footer="0.3"/>
  <pageSetup paperSize="9" orientation="portrait" horizontalDpi="4294967293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L26"/>
  <sheetViews>
    <sheetView showGridLines="0" workbookViewId="0">
      <selection activeCell="A22" sqref="A22"/>
    </sheetView>
  </sheetViews>
  <sheetFormatPr defaultRowHeight="12.75"/>
  <cols>
    <col min="1" max="1" width="13.140625" style="26" customWidth="1"/>
    <col min="2" max="16384" width="9.140625" style="26"/>
  </cols>
  <sheetData>
    <row r="1" spans="1:12" ht="18" thickBot="1">
      <c r="A1" s="58" t="s">
        <v>89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ht="20.100000000000001" customHeight="1"/>
    <row r="3" spans="1:12" s="31" customFormat="1" ht="20.100000000000001" customHeight="1">
      <c r="A3" s="46"/>
      <c r="B3" s="50" t="s">
        <v>59</v>
      </c>
      <c r="C3" s="47" t="s">
        <v>58</v>
      </c>
      <c r="D3" s="47" t="s">
        <v>57</v>
      </c>
      <c r="E3" s="47" t="s">
        <v>56</v>
      </c>
      <c r="F3" s="47" t="s">
        <v>55</v>
      </c>
      <c r="G3" s="47" t="s">
        <v>54</v>
      </c>
      <c r="H3" s="47" t="s">
        <v>66</v>
      </c>
    </row>
    <row r="4" spans="1:12" s="31" customFormat="1" ht="20.100000000000001" customHeight="1">
      <c r="A4" s="33" t="s">
        <v>65</v>
      </c>
      <c r="B4" s="27">
        <v>-5000</v>
      </c>
      <c r="C4" s="27">
        <v>1000</v>
      </c>
      <c r="D4" s="27">
        <v>2000</v>
      </c>
      <c r="E4" s="27">
        <v>1500</v>
      </c>
      <c r="F4" s="27">
        <v>1400</v>
      </c>
      <c r="G4" s="27">
        <v>1200</v>
      </c>
      <c r="H4" s="34">
        <f t="shared" ref="H4:H9" si="0">IRR(B4:G4)</f>
        <v>0.13006395550135816</v>
      </c>
    </row>
    <row r="5" spans="1:12" s="31" customFormat="1" ht="20.100000000000001" customHeight="1">
      <c r="A5" s="33" t="s">
        <v>64</v>
      </c>
      <c r="B5" s="27">
        <v>-10000</v>
      </c>
      <c r="C5" s="27">
        <v>2000</v>
      </c>
      <c r="D5" s="27">
        <v>4000</v>
      </c>
      <c r="E5" s="27">
        <v>5000</v>
      </c>
      <c r="F5" s="27">
        <v>3000</v>
      </c>
      <c r="G5" s="27">
        <v>2000</v>
      </c>
      <c r="H5" s="34">
        <f t="shared" si="0"/>
        <v>0.18141241667242261</v>
      </c>
    </row>
    <row r="6" spans="1:12" s="31" customFormat="1" ht="20.100000000000001" customHeight="1">
      <c r="A6" s="33" t="s">
        <v>63</v>
      </c>
      <c r="B6" s="27">
        <v>-20000</v>
      </c>
      <c r="C6" s="27">
        <v>3000</v>
      </c>
      <c r="D6" s="27">
        <v>3500</v>
      </c>
      <c r="E6" s="27">
        <v>5000</v>
      </c>
      <c r="F6" s="27">
        <v>7000</v>
      </c>
      <c r="G6" s="27">
        <v>9000</v>
      </c>
      <c r="H6" s="34">
        <f t="shared" si="0"/>
        <v>9.5855963235008931E-2</v>
      </c>
    </row>
    <row r="7" spans="1:12" s="31" customFormat="1" ht="20.100000000000001" customHeight="1">
      <c r="A7" s="33" t="s">
        <v>62</v>
      </c>
      <c r="B7" s="27">
        <v>-25000</v>
      </c>
      <c r="C7" s="27">
        <v>3500</v>
      </c>
      <c r="D7" s="27">
        <v>5000</v>
      </c>
      <c r="E7" s="27">
        <v>7500</v>
      </c>
      <c r="F7" s="27">
        <v>9000</v>
      </c>
      <c r="G7" s="27">
        <v>12000</v>
      </c>
      <c r="H7" s="34">
        <f t="shared" si="0"/>
        <v>0.11970839549998767</v>
      </c>
    </row>
    <row r="8" spans="1:12" s="31" customFormat="1" ht="20.100000000000001" customHeight="1">
      <c r="A8" s="33" t="s">
        <v>61</v>
      </c>
      <c r="B8" s="27">
        <v>-30000</v>
      </c>
      <c r="C8" s="27">
        <v>7000</v>
      </c>
      <c r="D8" s="27">
        <v>8000</v>
      </c>
      <c r="E8" s="27">
        <v>9000</v>
      </c>
      <c r="F8" s="27">
        <v>7500</v>
      </c>
      <c r="G8" s="27">
        <v>6500</v>
      </c>
      <c r="H8" s="34">
        <f t="shared" si="0"/>
        <v>8.5360428896724225E-2</v>
      </c>
    </row>
    <row r="9" spans="1:12" s="31" customFormat="1" ht="20.100000000000001" customHeight="1">
      <c r="A9" s="33" t="s">
        <v>60</v>
      </c>
      <c r="B9" s="27">
        <v>-40000</v>
      </c>
      <c r="C9" s="27">
        <v>10000</v>
      </c>
      <c r="D9" s="27">
        <v>10500</v>
      </c>
      <c r="E9" s="27">
        <v>11000</v>
      </c>
      <c r="F9" s="27">
        <v>11500</v>
      </c>
      <c r="G9" s="27">
        <v>9500</v>
      </c>
      <c r="H9" s="34">
        <f t="shared" si="0"/>
        <v>9.7914533725746447E-2</v>
      </c>
    </row>
    <row r="10" spans="1:12" s="31" customFormat="1" ht="20.100000000000001" customHeight="1">
      <c r="A10" s="54"/>
      <c r="B10" s="37"/>
      <c r="C10" s="37"/>
      <c r="D10" s="37"/>
      <c r="E10" s="37"/>
      <c r="F10" s="37"/>
      <c r="G10" s="37"/>
      <c r="H10" s="55"/>
    </row>
    <row r="11" spans="1:12" ht="20.100000000000001" customHeight="1">
      <c r="A11" s="26" t="s">
        <v>90</v>
      </c>
    </row>
    <row r="12" spans="1:12" ht="20.100000000000001" customHeight="1">
      <c r="H12" s="32" t="s">
        <v>68</v>
      </c>
      <c r="I12" s="35">
        <v>0.1</v>
      </c>
      <c r="J12" s="35"/>
      <c r="K12" s="35"/>
    </row>
    <row r="13" spans="1:12" ht="20.100000000000001" customHeight="1">
      <c r="A13" s="46"/>
      <c r="B13" s="50" t="s">
        <v>59</v>
      </c>
      <c r="C13" s="47" t="s">
        <v>58</v>
      </c>
      <c r="D13" s="47" t="s">
        <v>57</v>
      </c>
      <c r="E13" s="47" t="s">
        <v>56</v>
      </c>
      <c r="F13" s="47" t="s">
        <v>55</v>
      </c>
      <c r="G13" s="47" t="s">
        <v>54</v>
      </c>
      <c r="H13" s="47" t="s">
        <v>19</v>
      </c>
      <c r="I13" s="47" t="s">
        <v>67</v>
      </c>
      <c r="J13" s="47" t="s">
        <v>69</v>
      </c>
      <c r="K13" s="50" t="s">
        <v>36</v>
      </c>
      <c r="L13" s="51" t="s">
        <v>47</v>
      </c>
    </row>
    <row r="14" spans="1:12" ht="20.100000000000001" customHeight="1">
      <c r="A14" s="33" t="s">
        <v>64</v>
      </c>
      <c r="B14" s="27">
        <v>-10000</v>
      </c>
      <c r="C14" s="27">
        <v>2000</v>
      </c>
      <c r="D14" s="27">
        <v>4000</v>
      </c>
      <c r="E14" s="27">
        <v>5000</v>
      </c>
      <c r="F14" s="27">
        <v>3000</v>
      </c>
      <c r="G14" s="27">
        <v>2000</v>
      </c>
      <c r="H14" s="34">
        <f t="shared" ref="H14:H19" si="1">IRR(B14:G14)</f>
        <v>0.18141241667242261</v>
      </c>
      <c r="I14" s="27">
        <f>NPV(I$12,C14:G14)+B14</f>
        <v>2171.4239588701676</v>
      </c>
      <c r="J14" s="27">
        <f>I14</f>
        <v>2171.4239588701676</v>
      </c>
      <c r="K14" s="27">
        <f t="shared" ref="K14:K19" si="2">-B14</f>
        <v>10000</v>
      </c>
      <c r="L14" s="27">
        <f>K14</f>
        <v>10000</v>
      </c>
    </row>
    <row r="15" spans="1:12" ht="20.100000000000001" customHeight="1">
      <c r="A15" s="33" t="s">
        <v>65</v>
      </c>
      <c r="B15" s="27">
        <v>-5000</v>
      </c>
      <c r="C15" s="27">
        <v>1000</v>
      </c>
      <c r="D15" s="27">
        <v>2000</v>
      </c>
      <c r="E15" s="27">
        <v>1500</v>
      </c>
      <c r="F15" s="27">
        <v>1400</v>
      </c>
      <c r="G15" s="27">
        <v>1200</v>
      </c>
      <c r="H15" s="34">
        <f t="shared" si="1"/>
        <v>0.13006395550135816</v>
      </c>
      <c r="I15" s="27">
        <f t="shared" ref="I15:I19" si="3">NPV(I$12,C15:G15)+B15</f>
        <v>390.28009760883106</v>
      </c>
      <c r="J15" s="27">
        <f>J14+I15</f>
        <v>2561.7040564789986</v>
      </c>
      <c r="K15" s="27">
        <f t="shared" si="2"/>
        <v>5000</v>
      </c>
      <c r="L15" s="27">
        <f>L14+K15</f>
        <v>15000</v>
      </c>
    </row>
    <row r="16" spans="1:12" ht="20.100000000000001" customHeight="1">
      <c r="A16" s="33" t="s">
        <v>62</v>
      </c>
      <c r="B16" s="27">
        <v>-25000</v>
      </c>
      <c r="C16" s="27">
        <v>3500</v>
      </c>
      <c r="D16" s="27">
        <v>5000</v>
      </c>
      <c r="E16" s="27">
        <v>7500</v>
      </c>
      <c r="F16" s="27">
        <v>9000</v>
      </c>
      <c r="G16" s="27">
        <v>12000</v>
      </c>
      <c r="H16" s="34">
        <f t="shared" si="1"/>
        <v>0.11970839549998767</v>
      </c>
      <c r="I16" s="27">
        <f t="shared" si="3"/>
        <v>1547.0875685341816</v>
      </c>
      <c r="J16" s="27">
        <f>J15+I16</f>
        <v>4108.7916250131802</v>
      </c>
      <c r="K16" s="27">
        <f t="shared" si="2"/>
        <v>25000</v>
      </c>
      <c r="L16" s="27">
        <f>L15+K16</f>
        <v>40000</v>
      </c>
    </row>
    <row r="17" spans="1:12" ht="20.100000000000001" customHeight="1">
      <c r="A17" s="33" t="s">
        <v>60</v>
      </c>
      <c r="B17" s="27">
        <v>-40000</v>
      </c>
      <c r="C17" s="27">
        <v>10000</v>
      </c>
      <c r="D17" s="27">
        <v>10500</v>
      </c>
      <c r="E17" s="27">
        <v>11000</v>
      </c>
      <c r="F17" s="27">
        <v>11500</v>
      </c>
      <c r="G17" s="27">
        <v>9500</v>
      </c>
      <c r="H17" s="34">
        <f t="shared" si="1"/>
        <v>9.7914533725746447E-2</v>
      </c>
      <c r="I17" s="27">
        <f t="shared" si="3"/>
        <v>-213.53484300005221</v>
      </c>
      <c r="J17" s="27">
        <f>J16+I17</f>
        <v>3895.256782013128</v>
      </c>
      <c r="K17" s="27">
        <f t="shared" si="2"/>
        <v>40000</v>
      </c>
      <c r="L17" s="27">
        <f>L16+K17</f>
        <v>80000</v>
      </c>
    </row>
    <row r="18" spans="1:12" ht="20.100000000000001" customHeight="1">
      <c r="A18" s="33" t="s">
        <v>63</v>
      </c>
      <c r="B18" s="27">
        <v>-20000</v>
      </c>
      <c r="C18" s="27">
        <v>3000</v>
      </c>
      <c r="D18" s="27">
        <v>3500</v>
      </c>
      <c r="E18" s="27">
        <v>5000</v>
      </c>
      <c r="F18" s="27">
        <v>7000</v>
      </c>
      <c r="G18" s="27">
        <v>9000</v>
      </c>
      <c r="H18" s="34">
        <f t="shared" si="1"/>
        <v>9.5855963235008931E-2</v>
      </c>
      <c r="I18" s="27">
        <f t="shared" si="3"/>
        <v>-254.20518966042437</v>
      </c>
      <c r="J18" s="27">
        <f>J17+I18</f>
        <v>3641.0515923527037</v>
      </c>
      <c r="K18" s="27">
        <f t="shared" si="2"/>
        <v>20000</v>
      </c>
      <c r="L18" s="27">
        <f>L17+K18</f>
        <v>100000</v>
      </c>
    </row>
    <row r="19" spans="1:12" ht="20.100000000000001" customHeight="1">
      <c r="A19" s="33" t="s">
        <v>61</v>
      </c>
      <c r="B19" s="27">
        <v>-30000</v>
      </c>
      <c r="C19" s="27">
        <v>7000</v>
      </c>
      <c r="D19" s="27">
        <v>8000</v>
      </c>
      <c r="E19" s="27">
        <v>9000</v>
      </c>
      <c r="F19" s="27">
        <v>7500</v>
      </c>
      <c r="G19" s="27">
        <v>6500</v>
      </c>
      <c r="H19" s="34">
        <f t="shared" si="1"/>
        <v>8.5360428896724225E-2</v>
      </c>
      <c r="I19" s="27">
        <f t="shared" si="3"/>
        <v>-1104.3706651930224</v>
      </c>
      <c r="J19" s="27">
        <f>J18+I19</f>
        <v>2536.6809271596812</v>
      </c>
      <c r="K19" s="27">
        <f t="shared" si="2"/>
        <v>30000</v>
      </c>
      <c r="L19" s="27">
        <f>L18+K19</f>
        <v>130000</v>
      </c>
    </row>
    <row r="20" spans="1:12" ht="20.100000000000001" customHeight="1">
      <c r="A20" s="54"/>
      <c r="B20" s="37"/>
      <c r="C20" s="37"/>
      <c r="D20" s="37"/>
      <c r="E20" s="37"/>
      <c r="F20" s="37"/>
      <c r="G20" s="37"/>
      <c r="H20" s="55"/>
      <c r="I20" s="37"/>
      <c r="J20" s="37"/>
      <c r="K20" s="37"/>
      <c r="L20" s="37"/>
    </row>
    <row r="21" spans="1:12" ht="20.100000000000001" customHeight="1">
      <c r="A21" s="26" t="s">
        <v>91</v>
      </c>
    </row>
    <row r="22" spans="1:12" ht="20.100000000000001" customHeight="1"/>
    <row r="23" spans="1:12" ht="20.100000000000001" customHeight="1">
      <c r="A23" s="46"/>
      <c r="B23" s="50" t="s">
        <v>59</v>
      </c>
      <c r="C23" s="47" t="s">
        <v>58</v>
      </c>
      <c r="D23" s="47" t="s">
        <v>57</v>
      </c>
      <c r="E23" s="47" t="s">
        <v>56</v>
      </c>
      <c r="F23" s="47" t="s">
        <v>55</v>
      </c>
      <c r="G23" s="47" t="s">
        <v>54</v>
      </c>
      <c r="H23" s="47" t="s">
        <v>19</v>
      </c>
      <c r="I23" s="47" t="s">
        <v>67</v>
      </c>
      <c r="J23" s="47" t="s">
        <v>69</v>
      </c>
      <c r="K23" s="50" t="s">
        <v>36</v>
      </c>
      <c r="L23" s="51" t="s">
        <v>47</v>
      </c>
    </row>
    <row r="24" spans="1:12" ht="20.100000000000001" customHeight="1">
      <c r="A24" s="33" t="s">
        <v>64</v>
      </c>
      <c r="B24" s="27">
        <v>-10000</v>
      </c>
      <c r="C24" s="27">
        <v>2000</v>
      </c>
      <c r="D24" s="27">
        <v>4000</v>
      </c>
      <c r="E24" s="27">
        <v>5000</v>
      </c>
      <c r="F24" s="27">
        <v>3000</v>
      </c>
      <c r="G24" s="27">
        <v>2000</v>
      </c>
      <c r="H24" s="34">
        <f>IRR(B24:G24)</f>
        <v>0.18141241667242261</v>
      </c>
      <c r="I24" s="27">
        <f>NPV(I$12,C24:G24)+B24</f>
        <v>2171.4239588701676</v>
      </c>
      <c r="J24" s="27">
        <f>I24</f>
        <v>2171.4239588701676</v>
      </c>
      <c r="K24" s="27">
        <f>-B24</f>
        <v>10000</v>
      </c>
      <c r="L24" s="27">
        <f>K24</f>
        <v>10000</v>
      </c>
    </row>
    <row r="25" spans="1:12" ht="20.100000000000001" customHeight="1">
      <c r="A25" s="33" t="s">
        <v>62</v>
      </c>
      <c r="B25" s="27">
        <v>-25000</v>
      </c>
      <c r="C25" s="27">
        <v>3500</v>
      </c>
      <c r="D25" s="27">
        <v>5000</v>
      </c>
      <c r="E25" s="27">
        <v>7500</v>
      </c>
      <c r="F25" s="27">
        <v>9000</v>
      </c>
      <c r="G25" s="27">
        <v>12000</v>
      </c>
      <c r="H25" s="34">
        <f>IRR(B25:G25)</f>
        <v>0.11970839549998767</v>
      </c>
      <c r="I25" s="27">
        <f>NPV(I$12,C25:G25)+B25</f>
        <v>1547.0875685341816</v>
      </c>
      <c r="J25" s="27">
        <f>J24+I25</f>
        <v>3718.5115274043492</v>
      </c>
      <c r="K25" s="27">
        <f>-B25</f>
        <v>25000</v>
      </c>
      <c r="L25" s="27">
        <f>L24+K25</f>
        <v>35000</v>
      </c>
    </row>
    <row r="26" spans="1:12" ht="20.100000000000001" customHeight="1">
      <c r="A26" s="33" t="s">
        <v>65</v>
      </c>
      <c r="B26" s="27">
        <v>-5000</v>
      </c>
      <c r="C26" s="27">
        <v>1000</v>
      </c>
      <c r="D26" s="27">
        <v>2000</v>
      </c>
      <c r="E26" s="27">
        <v>1500</v>
      </c>
      <c r="F26" s="27">
        <v>1400</v>
      </c>
      <c r="G26" s="27">
        <v>1200</v>
      </c>
      <c r="H26" s="34">
        <f>IRR(B26:G26)</f>
        <v>0.13006395550135816</v>
      </c>
      <c r="I26" s="27">
        <f>NPV(I$12,C26:G26)+B26</f>
        <v>390.28009760883106</v>
      </c>
      <c r="J26" s="27">
        <f>J25+I26</f>
        <v>4108.7916250131802</v>
      </c>
      <c r="K26" s="27">
        <f>-B26</f>
        <v>5000</v>
      </c>
      <c r="L26" s="27">
        <f>L25+K26</f>
        <v>40000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  <ignoredErrors>
    <ignoredError sqref="K14:K19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>
  <dimension ref="A1:G12"/>
  <sheetViews>
    <sheetView showGridLines="0" workbookViewId="0"/>
  </sheetViews>
  <sheetFormatPr defaultRowHeight="12.75"/>
  <cols>
    <col min="1" max="1" width="14.85546875" style="1" bestFit="1" customWidth="1"/>
    <col min="2" max="16384" width="9.140625" style="1"/>
  </cols>
  <sheetData>
    <row r="1" spans="1:7" ht="19.5" thickBot="1">
      <c r="A1" s="60" t="s">
        <v>92</v>
      </c>
      <c r="B1" s="61"/>
      <c r="C1" s="61"/>
      <c r="D1" s="61"/>
      <c r="E1" s="61"/>
      <c r="F1" s="61"/>
      <c r="G1" s="61"/>
    </row>
    <row r="2" spans="1:7" ht="20.100000000000001" customHeight="1"/>
    <row r="3" spans="1:7" s="2" customFormat="1" ht="20.100000000000001" customHeight="1">
      <c r="A3" s="38"/>
      <c r="B3" s="39" t="s">
        <v>6</v>
      </c>
      <c r="C3" s="38" t="s">
        <v>0</v>
      </c>
      <c r="D3" s="38" t="s">
        <v>1</v>
      </c>
      <c r="E3" s="38" t="s">
        <v>2</v>
      </c>
      <c r="F3" s="38" t="s">
        <v>3</v>
      </c>
      <c r="G3" s="38" t="s">
        <v>4</v>
      </c>
    </row>
    <row r="4" spans="1:7" ht="20.100000000000001" customHeight="1">
      <c r="A4" s="7" t="s">
        <v>5</v>
      </c>
      <c r="B4" s="8">
        <v>-1000</v>
      </c>
      <c r="C4" s="8">
        <v>100</v>
      </c>
      <c r="D4" s="8">
        <v>200</v>
      </c>
      <c r="E4" s="8">
        <v>250</v>
      </c>
      <c r="F4" s="8">
        <v>300</v>
      </c>
      <c r="G4" s="8">
        <v>400</v>
      </c>
    </row>
    <row r="5" spans="1:7" ht="20.100000000000001" customHeight="1">
      <c r="A5" s="7" t="s">
        <v>50</v>
      </c>
      <c r="B5" s="8"/>
      <c r="C5" s="8">
        <f>C4</f>
        <v>100</v>
      </c>
      <c r="D5" s="8">
        <f>C5+D4</f>
        <v>300</v>
      </c>
      <c r="E5" s="8">
        <f>D5+E4</f>
        <v>550</v>
      </c>
      <c r="F5" s="8">
        <f>E5+F4</f>
        <v>850</v>
      </c>
      <c r="G5" s="8">
        <f>F5+G4</f>
        <v>1250</v>
      </c>
    </row>
    <row r="6" spans="1:7" ht="20.100000000000001" customHeight="1">
      <c r="A6" s="7" t="s">
        <v>51</v>
      </c>
      <c r="B6" s="25">
        <f>4+(1000-F5)/G4</f>
        <v>4.375</v>
      </c>
      <c r="C6" s="24"/>
      <c r="D6" s="24"/>
      <c r="E6" s="24"/>
      <c r="F6" s="24"/>
      <c r="G6" s="24"/>
    </row>
    <row r="7" spans="1:7" ht="20.100000000000001" customHeight="1">
      <c r="A7" s="23"/>
      <c r="B7" s="24"/>
      <c r="C7" s="24"/>
      <c r="D7" s="24"/>
      <c r="E7" s="24"/>
      <c r="F7" s="24"/>
      <c r="G7" s="24"/>
    </row>
    <row r="8" spans="1:7" ht="20.100000000000001" customHeight="1">
      <c r="A8" s="23"/>
      <c r="B8" s="24"/>
      <c r="C8" s="24"/>
      <c r="D8" s="24"/>
      <c r="E8" s="24"/>
      <c r="F8" s="24"/>
      <c r="G8" s="24"/>
    </row>
    <row r="9" spans="1:7" ht="20.100000000000001" customHeight="1">
      <c r="A9" s="23"/>
      <c r="B9" s="24"/>
      <c r="C9" s="24"/>
      <c r="D9" s="24"/>
      <c r="E9" s="24"/>
      <c r="F9" s="24"/>
      <c r="G9" s="24"/>
    </row>
    <row r="10" spans="1:7" ht="20.100000000000001" customHeight="1">
      <c r="A10" s="23"/>
      <c r="B10" s="24"/>
      <c r="C10" s="24"/>
      <c r="D10" s="24"/>
      <c r="E10" s="24"/>
      <c r="F10" s="24"/>
      <c r="G10" s="24"/>
    </row>
    <row r="11" spans="1:7" ht="20.100000000000001" customHeight="1">
      <c r="A11" s="23"/>
      <c r="B11" s="24"/>
      <c r="C11" s="24"/>
      <c r="D11" s="24"/>
      <c r="E11" s="24"/>
      <c r="F11" s="24"/>
      <c r="G11" s="24"/>
    </row>
    <row r="12" spans="1:7" ht="20.100000000000001" customHeight="1">
      <c r="B12" s="4"/>
      <c r="C12" s="4"/>
      <c r="D12" s="4"/>
      <c r="E12" s="4"/>
      <c r="F12" s="4"/>
      <c r="G12" s="4"/>
    </row>
  </sheetData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5-2,5-3</vt:lpstr>
      <vt:lpstr>5-6,5-9</vt:lpstr>
      <vt:lpstr>5-12,5-13</vt:lpstr>
      <vt:lpstr>5-14</vt:lpstr>
      <vt:lpstr>5-16</vt:lpstr>
      <vt:lpstr>5-17</vt:lpstr>
      <vt:lpstr>5-19,5-20</vt:lpstr>
      <vt:lpstr>5-22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Shinichi</dc:creator>
  <cp:lastModifiedBy>Shinichi</cp:lastModifiedBy>
  <dcterms:created xsi:type="dcterms:W3CDTF">2012-10-31T14:02:35Z</dcterms:created>
  <dcterms:modified xsi:type="dcterms:W3CDTF">2013-04-15T04:18:28Z</dcterms:modified>
</cp:coreProperties>
</file>